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85" activeTab="0"/>
  </bookViews>
  <sheets>
    <sheet name="Ravv" sheetId="1" r:id="rId1"/>
    <sheet name="F24" sheetId="2" r:id="rId2"/>
    <sheet name="codici tributo" sheetId="3" r:id="rId3"/>
    <sheet name="Foglio3" sheetId="4" r:id="rId4"/>
  </sheets>
  <definedNames>
    <definedName name="_xlnm.Print_Area" localSheetId="1">'F24'!$B$1:$AN$231</definedName>
  </definedNames>
  <calcPr fullCalcOnLoad="1"/>
</workbook>
</file>

<file path=xl/comments1.xml><?xml version="1.0" encoding="utf-8"?>
<comments xmlns="http://schemas.openxmlformats.org/spreadsheetml/2006/main">
  <authors>
    <author>.</author>
    <author>Piergiorgio Ripa - dottore commercialista</author>
  </authors>
  <commentList>
    <comment ref="H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Selezionare il codice tributo </t>
        </r>
      </text>
    </comment>
    <comment ref="F17" authorId="1">
      <text>
        <r>
          <rPr>
            <sz val="8"/>
            <rFont val="Tahoma"/>
            <family val="2"/>
          </rPr>
          <t>inserire l'</t>
        </r>
        <r>
          <rPr>
            <b/>
            <sz val="8"/>
            <rFont val="Tahoma"/>
            <family val="2"/>
          </rPr>
          <t>importo originario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dovuto</t>
        </r>
      </text>
    </comment>
    <comment ref="G19" authorId="1">
      <text>
        <r>
          <rPr>
            <sz val="8"/>
            <rFont val="Tahoma"/>
            <family val="2"/>
          </rPr>
          <t xml:space="preserve">inserire la </t>
        </r>
        <r>
          <rPr>
            <b/>
            <sz val="8"/>
            <rFont val="Tahoma"/>
            <family val="2"/>
          </rPr>
          <t>data  di scadenza</t>
        </r>
        <r>
          <rPr>
            <sz val="8"/>
            <rFont val="Tahoma"/>
            <family val="2"/>
          </rPr>
          <t xml:space="preserve"> del versamento</t>
        </r>
      </text>
    </comment>
    <comment ref="F21" authorId="1">
      <text>
        <r>
          <rPr>
            <sz val="8"/>
            <rFont val="Tahoma"/>
            <family val="2"/>
          </rPr>
          <t>inserire l</t>
        </r>
        <r>
          <rPr>
            <b/>
            <sz val="8"/>
            <rFont val="Tahoma"/>
            <family val="2"/>
          </rPr>
          <t>'importo già versato</t>
        </r>
        <r>
          <rPr>
            <sz val="8"/>
            <rFont val="Tahoma"/>
            <family val="2"/>
          </rPr>
          <t xml:space="preserve"> </t>
        </r>
      </text>
    </comment>
    <comment ref="G23" authorId="0">
      <text>
        <r>
          <rPr>
            <sz val="8"/>
            <rFont val="Tahoma"/>
            <family val="2"/>
          </rPr>
          <t xml:space="preserve">Inserire la </t>
        </r>
        <r>
          <rPr>
            <b/>
            <sz val="8"/>
            <rFont val="Tahoma"/>
            <family val="2"/>
          </rPr>
          <t>data di effettuazione</t>
        </r>
        <r>
          <rPr>
            <sz val="8"/>
            <rFont val="Tahoma"/>
            <family val="2"/>
          </rPr>
          <t xml:space="preserve"> del versamento del'importo già versato
</t>
        </r>
      </text>
    </comment>
    <comment ref="G25" authorId="1">
      <text>
        <r>
          <rPr>
            <sz val="8"/>
            <rFont val="Tahoma"/>
            <family val="2"/>
          </rPr>
          <t xml:space="preserve">indicare la </t>
        </r>
        <r>
          <rPr>
            <b/>
            <sz val="8"/>
            <rFont val="Tahoma"/>
            <family val="2"/>
          </rPr>
          <t xml:space="preserve">data nella quale si effettuerà il pagamento a regolarizzazione </t>
        </r>
      </text>
    </comment>
    <comment ref="G27" authorId="1">
      <text>
        <r>
          <rPr>
            <sz val="8"/>
            <rFont val="Tahoma"/>
            <family val="2"/>
          </rPr>
          <t>indicare (</t>
        </r>
        <r>
          <rPr>
            <b/>
            <sz val="8"/>
            <rFont val="Tahoma"/>
            <family val="2"/>
          </rPr>
          <t>se diversa!</t>
        </r>
        <r>
          <rPr>
            <sz val="8"/>
            <rFont val="Tahoma"/>
            <family val="2"/>
          </rPr>
          <t xml:space="preserve">) la </t>
        </r>
        <r>
          <rPr>
            <b/>
            <sz val="8"/>
            <rFont val="Tahoma"/>
            <family val="2"/>
          </rPr>
          <t>data di regolarizzazione della sanzione</t>
        </r>
        <r>
          <rPr>
            <sz val="8"/>
            <rFont val="Tahoma"/>
            <family val="2"/>
          </rPr>
          <t xml:space="preserve"> dovuta per accedere al ravvedimento</t>
        </r>
      </text>
    </comment>
    <comment ref="F6" authorId="0">
      <text>
        <r>
          <rPr>
            <sz val="8"/>
            <rFont val="Tahoma"/>
            <family val="2"/>
          </rPr>
          <t xml:space="preserve">
Selezionare il tipo tributo con </t>
        </r>
        <r>
          <rPr>
            <b/>
            <sz val="8"/>
            <rFont val="Tahoma"/>
            <family val="2"/>
          </rPr>
          <t>un click</t>
        </r>
      </text>
    </comment>
    <comment ref="K30" authorId="0">
      <text>
        <r>
          <rPr>
            <sz val="8"/>
            <rFont val="Tahoma"/>
            <family val="2"/>
          </rPr>
          <t xml:space="preserve">Inserire il </t>
        </r>
        <r>
          <rPr>
            <b/>
            <sz val="8"/>
            <rFont val="Tahoma"/>
            <family val="2"/>
          </rPr>
          <t xml:space="preserve">tasso di interesse </t>
        </r>
        <r>
          <rPr>
            <sz val="8"/>
            <rFont val="Tahoma"/>
            <family val="2"/>
          </rPr>
          <t xml:space="preserve">se variato
</t>
        </r>
      </text>
    </comment>
  </commentList>
</comments>
</file>

<file path=xl/comments3.xml><?xml version="1.0" encoding="utf-8"?>
<comments xmlns="http://schemas.openxmlformats.org/spreadsheetml/2006/main">
  <authors>
    <author>computer</author>
  </authors>
  <commentList>
    <comment ref="B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Inserire la data cessazione della precedente aliquota</t>
        </r>
      </text>
    </comment>
    <comment ref="C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Inserire la precedente aliquota</t>
        </r>
      </text>
    </comment>
    <comment ref="C5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Inserire l'aliquota attuale
</t>
        </r>
      </text>
    </comment>
  </commentList>
</comments>
</file>

<file path=xl/sharedStrings.xml><?xml version="1.0" encoding="utf-8"?>
<sst xmlns="http://schemas.openxmlformats.org/spreadsheetml/2006/main" count="619" uniqueCount="242">
  <si>
    <t>CONTRIBUENTE</t>
  </si>
  <si>
    <t>CODICE FISCALE</t>
  </si>
  <si>
    <t xml:space="preserve"> </t>
  </si>
  <si>
    <t>barrare in caso di anno d'imposta</t>
  </si>
  <si>
    <t>cognome,denominazione o ragione sociale</t>
  </si>
  <si>
    <t>non coincidente con anno solare</t>
  </si>
  <si>
    <t>DATI ANAGRAFICI</t>
  </si>
  <si>
    <t>data di nascita</t>
  </si>
  <si>
    <t>comune (o Stato estero) di nascita</t>
  </si>
  <si>
    <t>prov.</t>
  </si>
  <si>
    <t>gg/mm/aaaa</t>
  </si>
  <si>
    <t>sesso M o F</t>
  </si>
  <si>
    <t>comune</t>
  </si>
  <si>
    <t>Via e numero civico</t>
  </si>
  <si>
    <t>DOMICILIO FISCALE</t>
  </si>
  <si>
    <t>codice</t>
  </si>
  <si>
    <t>rateazione/</t>
  </si>
  <si>
    <t>anno di</t>
  </si>
  <si>
    <t>riferimento</t>
  </si>
  <si>
    <t>IMPOSTE DIRETTE -IVA</t>
  </si>
  <si>
    <t>RITENUTE ALLA FONTE</t>
  </si>
  <si>
    <t>ALTRI TRIBUTI ED INTERESSI</t>
  </si>
  <si>
    <t xml:space="preserve"> +/-</t>
  </si>
  <si>
    <t>SALDO (A-B)</t>
  </si>
  <si>
    <t>codice atto</t>
  </si>
  <si>
    <t>TOTALE</t>
  </si>
  <si>
    <t>A</t>
  </si>
  <si>
    <t>B</t>
  </si>
  <si>
    <t>causale</t>
  </si>
  <si>
    <t>periodo di riferimento</t>
  </si>
  <si>
    <t>sede</t>
  </si>
  <si>
    <t>contrib.</t>
  </si>
  <si>
    <t>filiale azienda</t>
  </si>
  <si>
    <t>da mm/aaaa</t>
  </si>
  <si>
    <t>a mm/aaaa</t>
  </si>
  <si>
    <t>SALDO (C-D)</t>
  </si>
  <si>
    <t>C</t>
  </si>
  <si>
    <t>D</t>
  </si>
  <si>
    <t>regione</t>
  </si>
  <si>
    <t>SALDO (E-F)</t>
  </si>
  <si>
    <t>E</t>
  </si>
  <si>
    <t>F</t>
  </si>
  <si>
    <t>SALDO (G-H)</t>
  </si>
  <si>
    <t>G</t>
  </si>
  <si>
    <t>H</t>
  </si>
  <si>
    <t>posizione assicurativa</t>
  </si>
  <si>
    <t>numero di</t>
  </si>
  <si>
    <t>numero</t>
  </si>
  <si>
    <t>c.c.</t>
  </si>
  <si>
    <t>SALDO (I-L)</t>
  </si>
  <si>
    <t>I</t>
  </si>
  <si>
    <t>L</t>
  </si>
  <si>
    <t>contributo</t>
  </si>
  <si>
    <t>posizione</t>
  </si>
  <si>
    <t>SALDO (M-N)</t>
  </si>
  <si>
    <t>M</t>
  </si>
  <si>
    <t>N</t>
  </si>
  <si>
    <t>SALDO FINALE</t>
  </si>
  <si>
    <t>DELEGA IRREVOCABILE A:</t>
  </si>
  <si>
    <t>AGENZIA</t>
  </si>
  <si>
    <t>PER L'ACCREDITAMENTO ALLA TESORERIA COMPETENTE</t>
  </si>
  <si>
    <t>codice ufficio</t>
  </si>
  <si>
    <t>codIce ente/</t>
  </si>
  <si>
    <t>codice comune</t>
  </si>
  <si>
    <t>Detrazione ici</t>
  </si>
  <si>
    <t>abitazione principale</t>
  </si>
  <si>
    <t xml:space="preserve"> SEZIONE ALTRI ENTI PREVIDENZIALI ED ASSICURATIVI</t>
  </si>
  <si>
    <t xml:space="preserve"> SEZIONE REGIONI</t>
  </si>
  <si>
    <t xml:space="preserve"> SEZIONE INPS</t>
  </si>
  <si>
    <t xml:space="preserve"> SEZIONE ERARIO</t>
  </si>
  <si>
    <t xml:space="preserve"> INAIL</t>
  </si>
  <si>
    <t>Ravv.</t>
  </si>
  <si>
    <t>Variati</t>
  </si>
  <si>
    <t xml:space="preserve">Immob. </t>
  </si>
  <si>
    <t>Acc.</t>
  </si>
  <si>
    <t>Saldo</t>
  </si>
  <si>
    <t>immobili</t>
  </si>
  <si>
    <t>codice ente</t>
  </si>
  <si>
    <t>codice sede</t>
  </si>
  <si>
    <t>matricola INPS/codiceINPS/</t>
  </si>
  <si>
    <t>codice tributo</t>
  </si>
  <si>
    <t xml:space="preserve">  FIRMA</t>
  </si>
  <si>
    <t>importi a debito versati</t>
  </si>
  <si>
    <t>importi a credito compensati</t>
  </si>
  <si>
    <t>AZIENDA</t>
  </si>
  <si>
    <t>CAB/SPORTELLO</t>
  </si>
  <si>
    <t>CODICE BANCA /POSTE/CONCESSIONARIO</t>
  </si>
  <si>
    <t>DATA</t>
  </si>
  <si>
    <t>giorno</t>
  </si>
  <si>
    <t>mese</t>
  </si>
  <si>
    <t>anno</t>
  </si>
  <si>
    <t>Pagamento effettuato con assegno</t>
  </si>
  <si>
    <t>bancario/postale</t>
  </si>
  <si>
    <t>circolare/vagliapostale</t>
  </si>
  <si>
    <t>CAB</t>
  </si>
  <si>
    <t xml:space="preserve">        cod. ABI</t>
  </si>
  <si>
    <t xml:space="preserve">Autorizzo addebito su </t>
  </si>
  <si>
    <t>1° COPIA PER LA BANCA/POSTE/CONCESSIONARIO</t>
  </si>
  <si>
    <t>EURO</t>
  </si>
  <si>
    <t xml:space="preserve">  CAB</t>
  </si>
  <si>
    <t xml:space="preserve">  cod. ABI </t>
  </si>
  <si>
    <t xml:space="preserve">conto corrente n.°  </t>
  </si>
  <si>
    <t xml:space="preserve">  firma  </t>
  </si>
  <si>
    <t>nome</t>
  </si>
  <si>
    <t>COPIA PER IL SOGGETTO CHE EFFETTUA IL VERSAMENTO</t>
  </si>
  <si>
    <t>2° COPIA PER LA BANCA/POSTE/CONCESSIONARIO</t>
  </si>
  <si>
    <t>rateazione/regio-</t>
  </si>
  <si>
    <t>ne/prov./mese rif.</t>
  </si>
  <si>
    <t>erede,tutore o curatore fallimentare</t>
  </si>
  <si>
    <t>codice identificativo</t>
  </si>
  <si>
    <t>mese rif.</t>
  </si>
  <si>
    <t>rateazione/mese rif.</t>
  </si>
  <si>
    <t>+</t>
  </si>
  <si>
    <r>
      <t>Mod</t>
    </r>
    <r>
      <rPr>
        <b/>
        <sz val="12"/>
        <rFont val="Arial"/>
        <family val="2"/>
      </rPr>
      <t>. F24</t>
    </r>
  </si>
  <si>
    <r>
      <t xml:space="preserve">CODICE FISCALE </t>
    </r>
    <r>
      <rPr>
        <sz val="7"/>
        <rFont val="Arial"/>
        <family val="2"/>
      </rPr>
      <t>del coobligato,</t>
    </r>
  </si>
  <si>
    <r>
      <t xml:space="preserve">  ESTREMI DEL VERSAMENTO</t>
    </r>
    <r>
      <rPr>
        <sz val="10"/>
        <color indexed="9"/>
        <rFont val="Arial"/>
        <family val="2"/>
      </rPr>
      <t xml:space="preserve">  </t>
    </r>
    <r>
      <rPr>
        <sz val="7"/>
        <color indexed="9"/>
        <rFont val="Arial"/>
        <family val="2"/>
      </rPr>
      <t>(DA COMPILARE A CURA DI BANCA/POSTE/CONCESSIONARIO)</t>
    </r>
  </si>
  <si>
    <r>
      <t xml:space="preserve">n.ro   </t>
    </r>
    <r>
      <rPr>
        <b/>
        <sz val="7"/>
        <rFont val="Arial"/>
        <family val="2"/>
      </rPr>
      <t>____________________</t>
    </r>
  </si>
  <si>
    <t xml:space="preserve">tratto/emesso su     </t>
  </si>
  <si>
    <t>__________</t>
  </si>
  <si>
    <t>________________</t>
  </si>
  <si>
    <t>RAVVEDIMENTO OPEROSO</t>
  </si>
  <si>
    <t>Ritardato versamento di:</t>
  </si>
  <si>
    <t>Codice Tributo:</t>
  </si>
  <si>
    <t>Barrare con x se per indebita compensazione dal 29/11/08</t>
  </si>
  <si>
    <t>IMPORTO  DOVUTO</t>
  </si>
  <si>
    <t>Data di Scadenza</t>
  </si>
  <si>
    <t>IMPORTO VERSATO</t>
  </si>
  <si>
    <t>Data di versamento</t>
  </si>
  <si>
    <t>Data di regolarizzazione</t>
  </si>
  <si>
    <t>,</t>
  </si>
  <si>
    <t>Data versamento Sanzione</t>
  </si>
  <si>
    <t xml:space="preserve">Tributo + Interessi </t>
  </si>
  <si>
    <t xml:space="preserve">di cui interessi  </t>
  </si>
  <si>
    <t/>
  </si>
  <si>
    <t>RIEPILOGO  VERSAMENTO SU MODELLO F24</t>
  </si>
  <si>
    <t>Codici Tributo</t>
  </si>
  <si>
    <t>Importi da versare</t>
  </si>
  <si>
    <t>interessi</t>
  </si>
  <si>
    <t>totale interessi</t>
  </si>
  <si>
    <t>sanzioni</t>
  </si>
  <si>
    <t>IRPEF</t>
  </si>
  <si>
    <t>4033 versamento primo acconto</t>
  </si>
  <si>
    <t>3848 versamento acconto</t>
  </si>
  <si>
    <t>3801 saldo</t>
  </si>
  <si>
    <t>3812 versamento primo acconto</t>
  </si>
  <si>
    <t>2001 versamento primo acconto</t>
  </si>
  <si>
    <t>2004 versamento primo acconto</t>
  </si>
  <si>
    <t>6001 versamento Iva gennaio</t>
  </si>
  <si>
    <t>ADDIZIONALE COMUNALE IRPEF</t>
  </si>
  <si>
    <t>4034 versamento secondo acconto</t>
  </si>
  <si>
    <t>3844 versamento saldo</t>
  </si>
  <si>
    <t>3813 versamento secondo acconto</t>
  </si>
  <si>
    <t>2002 versamento secondo acconto</t>
  </si>
  <si>
    <t>2005 versamento secondo acconto</t>
  </si>
  <si>
    <t>6002 versamento Iva febbraio</t>
  </si>
  <si>
    <t>ADDIZIONALE REGIONALE IRPEF</t>
  </si>
  <si>
    <t>4001 versamento saldo</t>
  </si>
  <si>
    <t>3800 versamento saldo</t>
  </si>
  <si>
    <t>2003 versamento saldo</t>
  </si>
  <si>
    <t>2006 versamento saldo</t>
  </si>
  <si>
    <t>6003 versamento Iva marzo</t>
  </si>
  <si>
    <t>6004 versamento Iva aprile</t>
  </si>
  <si>
    <t>IRAP</t>
  </si>
  <si>
    <t>6005 versamento Iva maggio</t>
  </si>
  <si>
    <t>IRES</t>
  </si>
  <si>
    <t>6006 versamento Iva giugno</t>
  </si>
  <si>
    <t>ADDIZIONALE IRES</t>
  </si>
  <si>
    <t>6007 versamento Iva luglio</t>
  </si>
  <si>
    <t>IVA</t>
  </si>
  <si>
    <t>6008 versamento Iva agosto</t>
  </si>
  <si>
    <t>RITENUTE D’ACCONTO</t>
  </si>
  <si>
    <t>6009 versamento Iva settembre</t>
  </si>
  <si>
    <t>6010 versamento Iva ottobre</t>
  </si>
  <si>
    <t>6011 versamento Iva novembre</t>
  </si>
  <si>
    <t>6012 versamento Iva dicembre</t>
  </si>
  <si>
    <t>6031 versamento Iva primo trimestre</t>
  </si>
  <si>
    <t>6032 versamento Iva secondo trimestre</t>
  </si>
  <si>
    <t>6033 versamento Iva terzo trimestre</t>
  </si>
  <si>
    <t>6034 versamento quarto trimestre</t>
  </si>
  <si>
    <t>6099 versamento Iva dichiarazione annuale</t>
  </si>
  <si>
    <t>colonna 11</t>
  </si>
  <si>
    <t>colonna</t>
  </si>
  <si>
    <t>Colonna 16</t>
  </si>
  <si>
    <t>8901 sanzione</t>
  </si>
  <si>
    <t xml:space="preserve">8902 sanzione </t>
  </si>
  <si>
    <t>8902 sanzione</t>
  </si>
  <si>
    <t>3907 sanzione</t>
  </si>
  <si>
    <t>8918 sanzione</t>
  </si>
  <si>
    <t>8904 sanzione</t>
  </si>
  <si>
    <t>riga</t>
  </si>
  <si>
    <t>1989 interessi</t>
  </si>
  <si>
    <t>1998 interessi</t>
  </si>
  <si>
    <t>1994 interessi</t>
  </si>
  <si>
    <t>1993 interessi</t>
  </si>
  <si>
    <t>1990 interessi</t>
  </si>
  <si>
    <t>1991 interessi</t>
  </si>
  <si>
    <t>codici</t>
  </si>
  <si>
    <t>importo</t>
  </si>
  <si>
    <t>tributo</t>
  </si>
  <si>
    <t xml:space="preserve">sanzione </t>
  </si>
  <si>
    <t>sezione erario</t>
  </si>
  <si>
    <t>sanzione</t>
  </si>
  <si>
    <t>anno viol</t>
  </si>
  <si>
    <t>data ravv</t>
  </si>
  <si>
    <t>sezione comune</t>
  </si>
  <si>
    <t>acconto</t>
  </si>
  <si>
    <t>saldo</t>
  </si>
  <si>
    <t>sezione regione</t>
  </si>
  <si>
    <t>1019 ritenute Irpef 4% operate dal condominio</t>
  </si>
  <si>
    <t>1020 ritenute Ires 4% operate dal condominio</t>
  </si>
  <si>
    <t>1038 ritenute Irpef su provvigioni</t>
  </si>
  <si>
    <t>1040 ritenute Irpef su redditi di lavoro autonomo</t>
  </si>
  <si>
    <t>8906 sanzione</t>
  </si>
  <si>
    <t>6035 versamento acconto</t>
  </si>
  <si>
    <t xml:space="preserve"> SEZIONE IMU ED ALTRI TRIBUTI LOCALI</t>
  </si>
  <si>
    <t>IMU</t>
  </si>
  <si>
    <t>Detrazione IMU</t>
  </si>
  <si>
    <t>TASI</t>
  </si>
  <si>
    <t xml:space="preserve">3912 IMU abitazione principale </t>
  </si>
  <si>
    <t>3913 IMU fabbricati rurali strumenrtali</t>
  </si>
  <si>
    <t>3914 IMU terreni agricoli</t>
  </si>
  <si>
    <t>3918 IMU altri fabbricati</t>
  </si>
  <si>
    <t>3958 TASI abitazione principale</t>
  </si>
  <si>
    <t>3959 TASI fabbricati rurali strumentali</t>
  </si>
  <si>
    <t>3960 TASI aree fabbricabili</t>
  </si>
  <si>
    <t>3961 TASI altri fabbricati</t>
  </si>
  <si>
    <t>3963 sanzione</t>
  </si>
  <si>
    <t>3962 interessi</t>
  </si>
  <si>
    <t>tasso corrente</t>
  </si>
  <si>
    <t>giorni primo ritardo</t>
  </si>
  <si>
    <t>totali</t>
  </si>
  <si>
    <t>Importi</t>
  </si>
  <si>
    <t>Sanzione1</t>
  </si>
  <si>
    <t>Sanzione2</t>
  </si>
  <si>
    <t>totale sanzioni</t>
  </si>
  <si>
    <t>IMPOSTE E RELATIVI CODICI TRIBUTO</t>
  </si>
  <si>
    <t>TASSI DI INTERESSE</t>
  </si>
  <si>
    <t>ALIQUOTA</t>
  </si>
  <si>
    <t xml:space="preserve">DATA </t>
  </si>
  <si>
    <t>Giorni ritardo regolarizzazione sanzioni</t>
  </si>
  <si>
    <t>Giorni ritardo regolarizzazione interessi</t>
  </si>
  <si>
    <t>3916 IMU aree fabbricabili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</si>
</sst>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#"/>
    <numFmt numFmtId="165" formatCode="_-[$€-2]\ * #,##0.00_-;\-[$€-2]\ * #,##0.00_-;_-[$€-2]\ * &quot;-&quot;??_-;_-@_-"/>
    <numFmt numFmtId="166" formatCode="_-[$€-2]\ * #.##0.00_-;\-[$€-2]\ * #.##0.00_-;_-[$€-2]\ * &quot;-&quot;??_-"/>
    <numFmt numFmtId="167" formatCode="_-[$€-2]\ * #.##0_-;\-[$€-2]\ * #.##0_-;_-[$€-2]\ * &quot;-&quot;_-;_-@_-"/>
    <numFmt numFmtId="168" formatCode="d/m/yyyy"/>
    <numFmt numFmtId="169" formatCode="_-* #,##0_-;\-* #,##0_-;_-* &quot;-&quot;??_-;_-@_-"/>
    <numFmt numFmtId="170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6"/>
      <color indexed="9"/>
      <name val="Arial"/>
      <family val="2"/>
    </font>
    <font>
      <b/>
      <i/>
      <sz val="11"/>
      <color indexed="12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sz val="10"/>
      <color indexed="48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sz val="13"/>
      <name val="Arial"/>
      <family val="2"/>
    </font>
    <font>
      <sz val="13"/>
      <color indexed="48"/>
      <name val="Arial"/>
      <family val="2"/>
    </font>
    <font>
      <b/>
      <sz val="11"/>
      <color indexed="10"/>
      <name val="Calibri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7"/>
      </top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thin">
        <color indexed="42"/>
      </right>
      <top/>
      <bottom style="thin"/>
    </border>
    <border>
      <left/>
      <right style="thin">
        <color indexed="42"/>
      </right>
      <top style="thin"/>
      <bottom style="thin"/>
    </border>
    <border>
      <left/>
      <right style="thin">
        <color indexed="42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6" fontId="2" fillId="0" borderId="0" applyFont="0" applyFill="0" applyBorder="0" applyAlignment="0" applyProtection="0"/>
    <xf numFmtId="0" fontId="65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4">
    <xf numFmtId="0" fontId="0" fillId="0" borderId="0" xfId="0" applyFont="1" applyAlignment="1">
      <alignment/>
    </xf>
    <xf numFmtId="0" fontId="2" fillId="33" borderId="0" xfId="47" applyFill="1" applyBorder="1">
      <alignment/>
      <protection/>
    </xf>
    <xf numFmtId="0" fontId="2" fillId="0" borderId="0" xfId="47" applyBorder="1" applyProtection="1">
      <alignment/>
      <protection hidden="1"/>
    </xf>
    <xf numFmtId="0" fontId="2" fillId="33" borderId="0" xfId="47" applyFill="1" applyBorder="1" applyProtection="1">
      <alignment/>
      <protection hidden="1"/>
    </xf>
    <xf numFmtId="0" fontId="3" fillId="33" borderId="0" xfId="47" applyFont="1" applyFill="1" applyBorder="1" applyAlignment="1" applyProtection="1">
      <alignment vertical="top"/>
      <protection hidden="1"/>
    </xf>
    <xf numFmtId="0" fontId="5" fillId="33" borderId="0" xfId="47" applyFont="1" applyFill="1" applyBorder="1" applyAlignment="1" applyProtection="1">
      <alignment/>
      <protection hidden="1"/>
    </xf>
    <xf numFmtId="0" fontId="5" fillId="33" borderId="0" xfId="47" applyFont="1" applyFill="1" applyBorder="1" applyProtection="1">
      <alignment/>
      <protection hidden="1"/>
    </xf>
    <xf numFmtId="0" fontId="7" fillId="33" borderId="0" xfId="47" applyFont="1" applyFill="1" applyBorder="1" applyAlignment="1" applyProtection="1">
      <alignment vertical="top"/>
      <protection hidden="1"/>
    </xf>
    <xf numFmtId="0" fontId="5" fillId="33" borderId="0" xfId="47" applyFont="1" applyFill="1" applyBorder="1" applyAlignment="1" applyProtection="1">
      <alignment horizontal="right"/>
      <protection hidden="1"/>
    </xf>
    <xf numFmtId="0" fontId="2" fillId="34" borderId="0" xfId="47" applyFill="1" applyBorder="1" applyProtection="1">
      <alignment/>
      <protection hidden="1"/>
    </xf>
    <xf numFmtId="0" fontId="8" fillId="34" borderId="0" xfId="47" applyFont="1" applyFill="1" applyBorder="1" applyProtection="1">
      <alignment/>
      <protection hidden="1"/>
    </xf>
    <xf numFmtId="0" fontId="2" fillId="34" borderId="10" xfId="47" applyFill="1" applyBorder="1" applyProtection="1">
      <alignment/>
      <protection hidden="1"/>
    </xf>
    <xf numFmtId="0" fontId="9" fillId="35" borderId="0" xfId="47" applyFont="1" applyFill="1" applyBorder="1" applyProtection="1">
      <alignment/>
      <protection hidden="1"/>
    </xf>
    <xf numFmtId="0" fontId="2" fillId="35" borderId="0" xfId="47" applyFill="1" applyBorder="1" applyProtection="1">
      <alignment/>
      <protection hidden="1"/>
    </xf>
    <xf numFmtId="0" fontId="6" fillId="35" borderId="0" xfId="47" applyFont="1" applyFill="1" applyBorder="1" applyAlignment="1" applyProtection="1">
      <alignment vertical="center"/>
      <protection hidden="1"/>
    </xf>
    <xf numFmtId="0" fontId="5" fillId="35" borderId="0" xfId="47" applyFont="1" applyFill="1" applyBorder="1" applyAlignment="1" applyProtection="1">
      <alignment horizontal="right"/>
      <protection hidden="1"/>
    </xf>
    <xf numFmtId="0" fontId="10" fillId="35" borderId="0" xfId="47" applyFont="1" applyFill="1" applyBorder="1" applyAlignment="1" applyProtection="1">
      <alignment horizontal="right" vertical="top"/>
      <protection hidden="1"/>
    </xf>
    <xf numFmtId="0" fontId="10" fillId="35" borderId="0" xfId="47" applyFont="1" applyFill="1" applyBorder="1" applyProtection="1">
      <alignment/>
      <protection hidden="1"/>
    </xf>
    <xf numFmtId="0" fontId="5" fillId="35" borderId="0" xfId="47" applyFont="1" applyFill="1" applyBorder="1" applyProtection="1">
      <alignment/>
      <protection hidden="1"/>
    </xf>
    <xf numFmtId="0" fontId="10" fillId="35" borderId="0" xfId="47" applyFont="1" applyFill="1" applyBorder="1" applyAlignment="1" applyProtection="1">
      <alignment horizontal="right"/>
      <protection hidden="1"/>
    </xf>
    <xf numFmtId="0" fontId="10" fillId="35" borderId="0" xfId="47" applyFont="1" applyFill="1" applyBorder="1" applyAlignment="1" applyProtection="1">
      <alignment horizontal="center"/>
      <protection hidden="1"/>
    </xf>
    <xf numFmtId="0" fontId="5" fillId="35" borderId="0" xfId="47" applyFont="1" applyFill="1" applyBorder="1" applyAlignment="1" applyProtection="1">
      <alignment horizontal="center"/>
      <protection hidden="1"/>
    </xf>
    <xf numFmtId="0" fontId="10" fillId="35" borderId="0" xfId="47" applyFont="1" applyFill="1" applyBorder="1" applyAlignment="1" applyProtection="1">
      <alignment horizontal="left"/>
      <protection hidden="1"/>
    </xf>
    <xf numFmtId="14" fontId="2" fillId="35" borderId="0" xfId="47" applyNumberFormat="1" applyFill="1" applyBorder="1" applyAlignment="1" applyProtection="1">
      <alignment horizontal="center" vertical="center"/>
      <protection hidden="1"/>
    </xf>
    <xf numFmtId="0" fontId="6" fillId="35" borderId="0" xfId="47" applyFont="1" applyFill="1" applyBorder="1" applyAlignment="1" applyProtection="1">
      <alignment horizontal="center"/>
      <protection hidden="1"/>
    </xf>
    <xf numFmtId="0" fontId="6" fillId="35" borderId="0" xfId="47" applyFont="1" applyFill="1" applyBorder="1" applyAlignment="1" applyProtection="1">
      <alignment vertical="center"/>
      <protection hidden="1"/>
    </xf>
    <xf numFmtId="0" fontId="2" fillId="34" borderId="0" xfId="47" applyFont="1" applyFill="1" applyBorder="1" applyAlignment="1" applyProtection="1">
      <alignment horizontal="left" vertical="center"/>
      <protection hidden="1"/>
    </xf>
    <xf numFmtId="0" fontId="2" fillId="35" borderId="0" xfId="47" applyFont="1" applyFill="1" applyBorder="1" applyProtection="1">
      <alignment/>
      <protection hidden="1"/>
    </xf>
    <xf numFmtId="4" fontId="2" fillId="35" borderId="0" xfId="47" applyNumberFormat="1" applyFill="1" applyBorder="1" applyProtection="1">
      <alignment/>
      <protection hidden="1"/>
    </xf>
    <xf numFmtId="0" fontId="13" fillId="35" borderId="0" xfId="47" applyFont="1" applyFill="1" applyBorder="1" applyProtection="1">
      <alignment/>
      <protection hidden="1"/>
    </xf>
    <xf numFmtId="0" fontId="13" fillId="35" borderId="0" xfId="47" applyFont="1" applyFill="1" applyBorder="1" applyProtection="1">
      <alignment/>
      <protection hidden="1"/>
    </xf>
    <xf numFmtId="4" fontId="5" fillId="35" borderId="0" xfId="47" applyNumberFormat="1" applyFont="1" applyFill="1" applyBorder="1" applyAlignment="1" applyProtection="1">
      <alignment horizontal="center"/>
      <protection hidden="1"/>
    </xf>
    <xf numFmtId="0" fontId="13" fillId="35" borderId="0" xfId="47" applyFont="1" applyFill="1" applyBorder="1" applyAlignment="1" applyProtection="1">
      <alignment horizontal="center"/>
      <protection hidden="1"/>
    </xf>
    <xf numFmtId="49" fontId="6" fillId="35" borderId="0" xfId="47" applyNumberFormat="1" applyFont="1" applyFill="1" applyBorder="1" applyAlignment="1" applyProtection="1">
      <alignment horizontal="left"/>
      <protection hidden="1"/>
    </xf>
    <xf numFmtId="4" fontId="5" fillId="35" borderId="0" xfId="47" applyNumberFormat="1" applyFont="1" applyFill="1" applyBorder="1" applyProtection="1">
      <alignment/>
      <protection hidden="1"/>
    </xf>
    <xf numFmtId="0" fontId="0" fillId="0" borderId="0" xfId="0" applyFill="1" applyBorder="1" applyAlignment="1">
      <alignment/>
    </xf>
    <xf numFmtId="43" fontId="0" fillId="0" borderId="0" xfId="44" applyFont="1" applyAlignment="1">
      <alignment vertical="top"/>
    </xf>
    <xf numFmtId="0" fontId="0" fillId="0" borderId="0" xfId="0" applyAlignment="1" applyProtection="1">
      <alignment/>
      <protection hidden="1"/>
    </xf>
    <xf numFmtId="0" fontId="2" fillId="33" borderId="11" xfId="47" applyFill="1" applyBorder="1" applyAlignment="1" applyProtection="1">
      <alignment vertical="top"/>
      <protection hidden="1"/>
    </xf>
    <xf numFmtId="43" fontId="0" fillId="0" borderId="0" xfId="44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6" fillId="33" borderId="0" xfId="47" applyFont="1" applyFill="1" applyBorder="1" applyAlignment="1" applyProtection="1">
      <alignment horizontal="center"/>
      <protection hidden="1"/>
    </xf>
    <xf numFmtId="0" fontId="10" fillId="35" borderId="0" xfId="47" applyFont="1" applyFill="1" applyBorder="1" applyAlignment="1" applyProtection="1">
      <alignment horizontal="center" vertical="top"/>
      <protection hidden="1"/>
    </xf>
    <xf numFmtId="0" fontId="2" fillId="33" borderId="0" xfId="47" applyFont="1" applyFill="1" applyBorder="1" applyAlignment="1" applyProtection="1">
      <alignment horizontal="center" vertical="center"/>
      <protection hidden="1"/>
    </xf>
    <xf numFmtId="0" fontId="12" fillId="35" borderId="0" xfId="47" applyFont="1" applyFill="1" applyBorder="1" applyProtection="1">
      <alignment/>
      <protection hidden="1"/>
    </xf>
    <xf numFmtId="0" fontId="2" fillId="35" borderId="0" xfId="47" applyFont="1" applyFill="1" applyBorder="1" applyAlignment="1" applyProtection="1">
      <alignment vertical="top"/>
      <protection hidden="1"/>
    </xf>
    <xf numFmtId="0" fontId="2" fillId="35" borderId="0" xfId="47" applyFill="1" applyBorder="1" applyAlignment="1" applyProtection="1">
      <alignment vertical="top"/>
      <protection hidden="1"/>
    </xf>
    <xf numFmtId="4" fontId="2" fillId="35" borderId="0" xfId="47" applyNumberFormat="1" applyFont="1" applyFill="1" applyBorder="1" applyAlignment="1" applyProtection="1">
      <alignment vertical="top"/>
      <protection hidden="1"/>
    </xf>
    <xf numFmtId="4" fontId="13" fillId="35" borderId="0" xfId="47" applyNumberFormat="1" applyFont="1" applyFill="1" applyBorder="1" applyAlignment="1" applyProtection="1">
      <alignment horizontal="left" vertical="top"/>
      <protection hidden="1"/>
    </xf>
    <xf numFmtId="4" fontId="13" fillId="35" borderId="0" xfId="47" applyNumberFormat="1" applyFont="1" applyFill="1" applyBorder="1" applyAlignment="1" applyProtection="1">
      <alignment horizontal="center" vertical="top"/>
      <protection hidden="1"/>
    </xf>
    <xf numFmtId="0" fontId="6" fillId="35" borderId="0" xfId="47" applyFont="1" applyFill="1" applyBorder="1" applyAlignment="1" applyProtection="1">
      <alignment horizontal="center" vertical="top"/>
      <protection hidden="1"/>
    </xf>
    <xf numFmtId="0" fontId="13" fillId="35" borderId="0" xfId="47" applyFont="1" applyFill="1" applyBorder="1" applyAlignment="1" applyProtection="1">
      <alignment vertical="top"/>
      <protection hidden="1"/>
    </xf>
    <xf numFmtId="0" fontId="13" fillId="35" borderId="0" xfId="47" applyFont="1" applyFill="1" applyBorder="1" applyAlignment="1" applyProtection="1">
      <alignment horizontal="center" vertical="top"/>
      <protection hidden="1"/>
    </xf>
    <xf numFmtId="4" fontId="13" fillId="35" borderId="0" xfId="47" applyNumberFormat="1" applyFont="1" applyFill="1" applyBorder="1" applyAlignment="1" applyProtection="1">
      <alignment vertical="top"/>
      <protection hidden="1"/>
    </xf>
    <xf numFmtId="0" fontId="5" fillId="35" borderId="0" xfId="47" applyFont="1" applyFill="1" applyBorder="1" applyAlignment="1" applyProtection="1">
      <alignment horizontal="right" vertical="top"/>
      <protection hidden="1"/>
    </xf>
    <xf numFmtId="0" fontId="13" fillId="35" borderId="0" xfId="47" applyFont="1" applyFill="1" applyBorder="1" applyAlignment="1" applyProtection="1">
      <alignment horizontal="left" vertical="top"/>
      <protection hidden="1"/>
    </xf>
    <xf numFmtId="0" fontId="13" fillId="35" borderId="0" xfId="47" applyFont="1" applyFill="1" applyBorder="1" applyAlignment="1" applyProtection="1">
      <alignment horizontal="center" vertical="top"/>
      <protection hidden="1"/>
    </xf>
    <xf numFmtId="0" fontId="2" fillId="35" borderId="12" xfId="47" applyFill="1" applyBorder="1" applyAlignment="1" applyProtection="1">
      <alignment vertical="top"/>
      <protection hidden="1"/>
    </xf>
    <xf numFmtId="0" fontId="2" fillId="35" borderId="0" xfId="47" applyFill="1" applyBorder="1" applyAlignment="1" applyProtection="1">
      <alignment horizontal="center"/>
      <protection hidden="1"/>
    </xf>
    <xf numFmtId="3" fontId="2" fillId="35" borderId="0" xfId="47" applyNumberFormat="1" applyFill="1" applyBorder="1" applyProtection="1">
      <alignment/>
      <protection hidden="1"/>
    </xf>
    <xf numFmtId="0" fontId="6" fillId="35" borderId="0" xfId="47" applyFont="1" applyFill="1" applyBorder="1" applyAlignment="1" applyProtection="1">
      <alignment vertical="top"/>
      <protection hidden="1"/>
    </xf>
    <xf numFmtId="0" fontId="2" fillId="35" borderId="0" xfId="47" applyFill="1" applyBorder="1" applyAlignment="1" applyProtection="1">
      <alignment vertical="center"/>
      <protection hidden="1"/>
    </xf>
    <xf numFmtId="4" fontId="2" fillId="33" borderId="13" xfId="47" applyNumberFormat="1" applyFill="1" applyBorder="1" applyAlignment="1" applyProtection="1">
      <alignment horizontal="center" vertical="center"/>
      <protection hidden="1"/>
    </xf>
    <xf numFmtId="0" fontId="13" fillId="35" borderId="0" xfId="47" applyFont="1" applyFill="1" applyBorder="1" applyAlignment="1" applyProtection="1">
      <alignment horizontal="center"/>
      <protection hidden="1"/>
    </xf>
    <xf numFmtId="0" fontId="5" fillId="35" borderId="0" xfId="47" applyFont="1" applyFill="1" applyBorder="1" applyAlignment="1" applyProtection="1">
      <alignment vertical="center"/>
      <protection hidden="1"/>
    </xf>
    <xf numFmtId="4" fontId="2" fillId="35" borderId="0" xfId="47" applyNumberFormat="1" applyFill="1" applyBorder="1" applyAlignment="1" applyProtection="1">
      <alignment horizontal="right" vertical="center"/>
      <protection hidden="1"/>
    </xf>
    <xf numFmtId="0" fontId="6" fillId="35" borderId="0" xfId="47" applyFont="1" applyFill="1" applyBorder="1" applyProtection="1">
      <alignment/>
      <protection hidden="1"/>
    </xf>
    <xf numFmtId="4" fontId="2" fillId="35" borderId="0" xfId="47" applyNumberFormat="1" applyFill="1" applyBorder="1" applyAlignment="1" applyProtection="1">
      <alignment horizontal="right"/>
      <protection hidden="1"/>
    </xf>
    <xf numFmtId="4" fontId="2" fillId="35" borderId="0" xfId="47" applyNumberFormat="1" applyFill="1" applyBorder="1" applyAlignment="1" applyProtection="1">
      <alignment horizontal="right" vertical="top"/>
      <protection hidden="1"/>
    </xf>
    <xf numFmtId="4" fontId="13" fillId="35" borderId="0" xfId="47" applyNumberFormat="1" applyFont="1" applyFill="1" applyBorder="1" applyAlignment="1" applyProtection="1">
      <alignment horizontal="right"/>
      <protection hidden="1"/>
    </xf>
    <xf numFmtId="0" fontId="8" fillId="34" borderId="12" xfId="47" applyFont="1" applyFill="1" applyBorder="1" applyAlignment="1" applyProtection="1">
      <alignment vertical="center"/>
      <protection hidden="1"/>
    </xf>
    <xf numFmtId="0" fontId="16" fillId="34" borderId="0" xfId="47" applyFont="1" applyFill="1" applyBorder="1" applyProtection="1">
      <alignment/>
      <protection hidden="1"/>
    </xf>
    <xf numFmtId="0" fontId="8" fillId="34" borderId="0" xfId="47" applyFont="1" applyFill="1" applyBorder="1" applyAlignment="1" applyProtection="1">
      <alignment vertical="center"/>
      <protection hidden="1"/>
    </xf>
    <xf numFmtId="0" fontId="3" fillId="35" borderId="0" xfId="47" applyFont="1" applyFill="1" applyBorder="1" applyProtection="1">
      <alignment/>
      <protection hidden="1"/>
    </xf>
    <xf numFmtId="0" fontId="3" fillId="33" borderId="0" xfId="47" applyFont="1" applyFill="1" applyBorder="1" applyProtection="1">
      <alignment/>
      <protection hidden="1"/>
    </xf>
    <xf numFmtId="0" fontId="2" fillId="35" borderId="0" xfId="47" applyFill="1" applyBorder="1" applyAlignment="1" applyProtection="1">
      <alignment vertical="top" wrapText="1"/>
      <protection hidden="1"/>
    </xf>
    <xf numFmtId="0" fontId="3" fillId="34" borderId="0" xfId="47" applyFont="1" applyFill="1" applyBorder="1" applyAlignment="1" applyProtection="1">
      <alignment vertical="top"/>
      <protection hidden="1"/>
    </xf>
    <xf numFmtId="0" fontId="2" fillId="33" borderId="14" xfId="47" applyFill="1" applyBorder="1" applyProtection="1">
      <alignment/>
      <protection hidden="1"/>
    </xf>
    <xf numFmtId="0" fontId="2" fillId="33" borderId="15" xfId="47" applyFill="1" applyBorder="1" applyProtection="1">
      <alignment/>
      <protection hidden="1"/>
    </xf>
    <xf numFmtId="0" fontId="2" fillId="33" borderId="16" xfId="47" applyFill="1" applyBorder="1" applyProtection="1">
      <alignment/>
      <protection hidden="1"/>
    </xf>
    <xf numFmtId="0" fontId="10" fillId="33" borderId="16" xfId="47" applyFont="1" applyFill="1" applyBorder="1" applyAlignment="1" applyProtection="1">
      <alignment horizontal="center"/>
      <protection hidden="1"/>
    </xf>
    <xf numFmtId="0" fontId="3" fillId="33" borderId="16" xfId="47" applyFont="1" applyFill="1" applyBorder="1" applyAlignment="1" applyProtection="1">
      <alignment vertical="top"/>
      <protection hidden="1"/>
    </xf>
    <xf numFmtId="0" fontId="10" fillId="33" borderId="0" xfId="47" applyFont="1" applyFill="1" applyBorder="1" applyProtection="1">
      <alignment/>
      <protection hidden="1"/>
    </xf>
    <xf numFmtId="0" fontId="2" fillId="33" borderId="17" xfId="47" applyFont="1" applyFill="1" applyBorder="1" applyProtection="1">
      <alignment/>
      <protection hidden="1"/>
    </xf>
    <xf numFmtId="0" fontId="12" fillId="33" borderId="0" xfId="47" applyFont="1" applyFill="1" applyBorder="1" applyProtection="1">
      <alignment/>
      <protection hidden="1"/>
    </xf>
    <xf numFmtId="0" fontId="2" fillId="33" borderId="18" xfId="47" applyFill="1" applyBorder="1" applyProtection="1">
      <alignment/>
      <protection hidden="1"/>
    </xf>
    <xf numFmtId="0" fontId="2" fillId="33" borderId="19" xfId="47" applyFill="1" applyBorder="1" applyProtection="1">
      <alignment/>
      <protection hidden="1"/>
    </xf>
    <xf numFmtId="0" fontId="10" fillId="33" borderId="20" xfId="47" applyFont="1" applyFill="1" applyBorder="1" applyAlignment="1" applyProtection="1">
      <alignment horizontal="right" vertical="center"/>
      <protection hidden="1"/>
    </xf>
    <xf numFmtId="0" fontId="2" fillId="33" borderId="20" xfId="47" applyFill="1" applyBorder="1" applyProtection="1">
      <alignment/>
      <protection hidden="1"/>
    </xf>
    <xf numFmtId="0" fontId="10" fillId="33" borderId="20" xfId="47" applyFont="1" applyFill="1" applyBorder="1" applyAlignment="1" applyProtection="1">
      <alignment horizontal="center" vertical="center"/>
      <protection hidden="1"/>
    </xf>
    <xf numFmtId="0" fontId="3" fillId="33" borderId="20" xfId="47" applyFont="1" applyFill="1" applyBorder="1" applyAlignment="1" applyProtection="1">
      <alignment vertical="top"/>
      <protection hidden="1"/>
    </xf>
    <xf numFmtId="0" fontId="10" fillId="33" borderId="0" xfId="47" applyFont="1" applyFill="1" applyBorder="1" applyAlignment="1" applyProtection="1">
      <alignment horizontal="center"/>
      <protection hidden="1"/>
    </xf>
    <xf numFmtId="0" fontId="10" fillId="33" borderId="0" xfId="47" applyFont="1" applyFill="1" applyBorder="1" applyAlignment="1" applyProtection="1">
      <alignment horizontal="right"/>
      <protection hidden="1"/>
    </xf>
    <xf numFmtId="0" fontId="2" fillId="33" borderId="0" xfId="47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43" fontId="2" fillId="33" borderId="0" xfId="44" applyFont="1" applyFill="1" applyBorder="1" applyAlignment="1" applyProtection="1">
      <alignment vertical="top"/>
      <protection hidden="1"/>
    </xf>
    <xf numFmtId="0" fontId="2" fillId="33" borderId="0" xfId="47" applyFont="1" applyFill="1" applyBorder="1" applyAlignment="1" applyProtection="1">
      <alignment horizontal="center" vertical="center"/>
      <protection hidden="1" locked="0"/>
    </xf>
    <xf numFmtId="49" fontId="2" fillId="33" borderId="21" xfId="47" applyNumberFormat="1" applyFont="1" applyFill="1" applyBorder="1" applyAlignment="1" applyProtection="1">
      <alignment horizontal="center" vertical="top"/>
      <protection hidden="1" locked="0"/>
    </xf>
    <xf numFmtId="49" fontId="2" fillId="33" borderId="11" xfId="47" applyNumberFormat="1" applyFont="1" applyFill="1" applyBorder="1" applyAlignment="1" applyProtection="1">
      <alignment vertical="top"/>
      <protection hidden="1" locked="0"/>
    </xf>
    <xf numFmtId="49" fontId="15" fillId="33" borderId="21" xfId="47" applyNumberFormat="1" applyFont="1" applyFill="1" applyBorder="1" applyAlignment="1" applyProtection="1">
      <alignment vertical="top"/>
      <protection hidden="1" locked="0"/>
    </xf>
    <xf numFmtId="49" fontId="15" fillId="33" borderId="11" xfId="47" applyNumberFormat="1" applyFont="1" applyFill="1" applyBorder="1" applyAlignment="1" applyProtection="1">
      <alignment vertical="top"/>
      <protection hidden="1" locked="0"/>
    </xf>
    <xf numFmtId="49" fontId="2" fillId="33" borderId="21" xfId="47" applyNumberFormat="1" applyFont="1" applyFill="1" applyBorder="1" applyAlignment="1" applyProtection="1">
      <alignment horizontal="center" vertical="center"/>
      <protection hidden="1" locked="0"/>
    </xf>
    <xf numFmtId="49" fontId="2" fillId="33" borderId="11" xfId="47" applyNumberFormat="1" applyFont="1" applyFill="1" applyBorder="1" applyAlignment="1" applyProtection="1">
      <alignment horizontal="center" vertical="center"/>
      <protection hidden="1" locked="0"/>
    </xf>
    <xf numFmtId="49" fontId="2" fillId="33" borderId="22" xfId="47" applyNumberFormat="1" applyFont="1" applyFill="1" applyBorder="1" applyAlignment="1" applyProtection="1">
      <alignment horizontal="center" vertical="center"/>
      <protection hidden="1" locked="0"/>
    </xf>
    <xf numFmtId="49" fontId="2" fillId="33" borderId="11" xfId="47" applyNumberFormat="1" applyFont="1" applyFill="1" applyBorder="1" applyAlignment="1" applyProtection="1">
      <alignment horizontal="center" vertical="top"/>
      <protection hidden="1" locked="0"/>
    </xf>
    <xf numFmtId="0" fontId="2" fillId="33" borderId="0" xfId="47" applyFill="1" applyBorder="1" applyProtection="1">
      <alignment/>
      <protection hidden="1" locked="0"/>
    </xf>
    <xf numFmtId="4" fontId="5" fillId="35" borderId="0" xfId="47" applyNumberFormat="1" applyFont="1" applyFill="1" applyBorder="1" applyAlignment="1" applyProtection="1">
      <alignment vertical="center"/>
      <protection hidden="1"/>
    </xf>
    <xf numFmtId="1" fontId="6" fillId="35" borderId="0" xfId="47" applyNumberFormat="1" applyFont="1" applyFill="1" applyBorder="1" applyAlignment="1" applyProtection="1">
      <alignment horizontal="center" vertical="top"/>
      <protection hidden="1"/>
    </xf>
    <xf numFmtId="1" fontId="2" fillId="35" borderId="0" xfId="47" applyNumberFormat="1" applyFill="1" applyBorder="1" applyProtection="1">
      <alignment/>
      <protection hidden="1"/>
    </xf>
    <xf numFmtId="1" fontId="6" fillId="35" borderId="0" xfId="47" applyNumberFormat="1" applyFont="1" applyFill="1" applyBorder="1" applyAlignment="1" applyProtection="1">
      <alignment horizontal="left"/>
      <protection hidden="1"/>
    </xf>
    <xf numFmtId="1" fontId="2" fillId="35" borderId="0" xfId="47" applyNumberFormat="1" applyFill="1" applyBorder="1" applyAlignment="1" applyProtection="1">
      <alignment vertical="top"/>
      <protection hidden="1"/>
    </xf>
    <xf numFmtId="1" fontId="6" fillId="35" borderId="0" xfId="47" applyNumberFormat="1" applyFont="1" applyFill="1" applyBorder="1" applyAlignment="1" applyProtection="1">
      <alignment vertical="top"/>
      <protection hidden="1"/>
    </xf>
    <xf numFmtId="1" fontId="2" fillId="35" borderId="0" xfId="47" applyNumberFormat="1" applyFont="1" applyFill="1" applyBorder="1" applyAlignment="1" applyProtection="1">
      <alignment vertical="top"/>
      <protection hidden="1"/>
    </xf>
    <xf numFmtId="1" fontId="5" fillId="35" borderId="0" xfId="47" applyNumberFormat="1" applyFont="1" applyFill="1" applyBorder="1" applyAlignment="1" applyProtection="1">
      <alignment vertical="center"/>
      <protection hidden="1"/>
    </xf>
    <xf numFmtId="1" fontId="2" fillId="35" borderId="0" xfId="47" applyNumberFormat="1" applyFill="1" applyBorder="1" applyAlignment="1" applyProtection="1">
      <alignment vertical="center"/>
      <protection hidden="1"/>
    </xf>
    <xf numFmtId="0" fontId="5" fillId="33" borderId="0" xfId="47" applyFont="1" applyFill="1" applyBorder="1" applyAlignment="1" applyProtection="1">
      <alignment horizontal="center" vertical="top"/>
      <protection hidden="1"/>
    </xf>
    <xf numFmtId="4" fontId="5" fillId="35" borderId="0" xfId="47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/>
      <protection hidden="1"/>
    </xf>
    <xf numFmtId="164" fontId="5" fillId="33" borderId="0" xfId="47" applyNumberFormat="1" applyFont="1" applyFill="1" applyBorder="1" applyProtection="1">
      <alignment/>
      <protection hidden="1"/>
    </xf>
    <xf numFmtId="0" fontId="2" fillId="33" borderId="0" xfId="47" applyFill="1" applyBorder="1" applyAlignment="1" applyProtection="1">
      <alignment vertical="top"/>
      <protection hidden="1"/>
    </xf>
    <xf numFmtId="0" fontId="5" fillId="33" borderId="0" xfId="47" applyFont="1" applyFill="1" applyBorder="1" applyAlignment="1" applyProtection="1">
      <alignment vertical="center"/>
      <protection hidden="1"/>
    </xf>
    <xf numFmtId="0" fontId="5" fillId="33" borderId="21" xfId="47" applyFont="1" applyFill="1" applyBorder="1" applyAlignment="1" applyProtection="1">
      <alignment vertical="center"/>
      <protection hidden="1"/>
    </xf>
    <xf numFmtId="0" fontId="2" fillId="33" borderId="17" xfId="47" applyNumberFormat="1" applyFill="1" applyBorder="1" applyAlignment="1" applyProtection="1">
      <alignment horizontal="center" vertical="center"/>
      <protection hidden="1"/>
    </xf>
    <xf numFmtId="0" fontId="2" fillId="35" borderId="21" xfId="47" applyFill="1" applyBorder="1" applyProtection="1">
      <alignment/>
      <protection hidden="1"/>
    </xf>
    <xf numFmtId="0" fontId="13" fillId="35" borderId="21" xfId="47" applyFont="1" applyFill="1" applyBorder="1" applyAlignment="1" applyProtection="1">
      <alignment vertical="top"/>
      <protection hidden="1"/>
    </xf>
    <xf numFmtId="0" fontId="13" fillId="35" borderId="21" xfId="47" applyFont="1" applyFill="1" applyBorder="1" applyAlignment="1" applyProtection="1">
      <alignment vertical="top"/>
      <protection hidden="1"/>
    </xf>
    <xf numFmtId="4" fontId="13" fillId="35" borderId="21" xfId="47" applyNumberFormat="1" applyFont="1" applyFill="1" applyBorder="1" applyAlignment="1" applyProtection="1">
      <alignment horizontal="right" vertical="center"/>
      <protection hidden="1"/>
    </xf>
    <xf numFmtId="0" fontId="2" fillId="33" borderId="17" xfId="47" applyNumberFormat="1" applyFill="1" applyBorder="1" applyAlignment="1" applyProtection="1">
      <alignment horizontal="center" vertical="top"/>
      <protection hidden="1"/>
    </xf>
    <xf numFmtId="4" fontId="2" fillId="33" borderId="17" xfId="47" applyNumberFormat="1" applyFill="1" applyBorder="1" applyAlignment="1" applyProtection="1">
      <alignment horizontal="center" vertical="center"/>
      <protection hidden="1"/>
    </xf>
    <xf numFmtId="4" fontId="5" fillId="35" borderId="21" xfId="47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1" fontId="2" fillId="33" borderId="21" xfId="47" applyNumberFormat="1" applyFont="1" applyFill="1" applyBorder="1" applyAlignment="1" applyProtection="1">
      <alignment horizontal="center" vertical="center"/>
      <protection hidden="1"/>
    </xf>
    <xf numFmtId="1" fontId="2" fillId="33" borderId="21" xfId="47" applyNumberFormat="1" applyFont="1" applyFill="1" applyBorder="1" applyAlignment="1" applyProtection="1">
      <alignment horizontal="center" vertical="top"/>
      <protection hidden="1"/>
    </xf>
    <xf numFmtId="1" fontId="2" fillId="33" borderId="21" xfId="47" applyNumberFormat="1" applyFont="1" applyFill="1" applyBorder="1" applyAlignment="1" applyProtection="1">
      <alignment vertical="top"/>
      <protection hidden="1"/>
    </xf>
    <xf numFmtId="1" fontId="15" fillId="33" borderId="21" xfId="47" applyNumberFormat="1" applyFont="1" applyFill="1" applyBorder="1" applyAlignment="1" applyProtection="1">
      <alignment vertical="top"/>
      <protection hidden="1"/>
    </xf>
    <xf numFmtId="0" fontId="5" fillId="35" borderId="0" xfId="47" applyFont="1" applyFill="1" applyBorder="1" applyAlignment="1" applyProtection="1">
      <alignment horizontal="center" vertical="center"/>
      <protection hidden="1"/>
    </xf>
    <xf numFmtId="0" fontId="10" fillId="35" borderId="0" xfId="47" applyFont="1" applyFill="1" applyBorder="1" applyAlignment="1" applyProtection="1">
      <alignment horizontal="left" vertical="center"/>
      <protection hidden="1"/>
    </xf>
    <xf numFmtId="0" fontId="10" fillId="35" borderId="0" xfId="47" applyFont="1" applyFill="1" applyBorder="1" applyAlignment="1" applyProtection="1">
      <alignment horizontal="center" vertical="center"/>
      <protection hidden="1"/>
    </xf>
    <xf numFmtId="0" fontId="10" fillId="35" borderId="0" xfId="47" applyFont="1" applyFill="1" applyBorder="1" applyAlignment="1" applyProtection="1">
      <alignment vertical="center"/>
      <protection hidden="1"/>
    </xf>
    <xf numFmtId="0" fontId="8" fillId="35" borderId="0" xfId="47" applyFont="1" applyFill="1" applyBorder="1" applyAlignment="1" applyProtection="1">
      <alignment vertical="center"/>
      <protection hidden="1"/>
    </xf>
    <xf numFmtId="0" fontId="2" fillId="35" borderId="0" xfId="47" applyFill="1" applyBorder="1" applyAlignment="1" applyProtection="1">
      <alignment horizontal="center" vertical="center"/>
      <protection hidden="1"/>
    </xf>
    <xf numFmtId="0" fontId="14" fillId="35" borderId="0" xfId="47" applyFont="1" applyFill="1" applyBorder="1" applyAlignment="1" applyProtection="1">
      <alignment horizontal="center" vertical="center"/>
      <protection hidden="1"/>
    </xf>
    <xf numFmtId="0" fontId="13" fillId="35" borderId="0" xfId="47" applyFont="1" applyFill="1" applyBorder="1" applyAlignment="1" applyProtection="1">
      <alignment vertical="center"/>
      <protection hidden="1"/>
    </xf>
    <xf numFmtId="0" fontId="2" fillId="35" borderId="12" xfId="47" applyFill="1" applyBorder="1" applyAlignment="1" applyProtection="1">
      <alignment horizontal="left" vertical="center"/>
      <protection hidden="1"/>
    </xf>
    <xf numFmtId="0" fontId="5" fillId="35" borderId="0" xfId="47" applyFont="1" applyFill="1" applyBorder="1" applyAlignment="1" applyProtection="1">
      <alignment horizontal="right" vertical="center"/>
      <protection hidden="1"/>
    </xf>
    <xf numFmtId="0" fontId="10" fillId="35" borderId="0" xfId="47" applyFont="1" applyFill="1" applyBorder="1" applyAlignment="1" applyProtection="1">
      <alignment horizontal="right" vertical="center"/>
      <protection hidden="1"/>
    </xf>
    <xf numFmtId="0" fontId="2" fillId="33" borderId="23" xfId="47" applyFont="1" applyFill="1" applyBorder="1" applyAlignment="1" applyProtection="1">
      <alignment horizontal="right" vertical="center"/>
      <protection hidden="1"/>
    </xf>
    <xf numFmtId="0" fontId="2" fillId="33" borderId="13" xfId="47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2" fillId="0" borderId="0" xfId="47" applyFill="1" applyBorder="1" applyProtection="1">
      <alignment/>
      <protection hidden="1"/>
    </xf>
    <xf numFmtId="0" fontId="2" fillId="33" borderId="23" xfId="47" applyFill="1" applyBorder="1" applyAlignment="1" applyProtection="1">
      <alignment vertical="top"/>
      <protection hidden="1"/>
    </xf>
    <xf numFmtId="0" fontId="11" fillId="35" borderId="0" xfId="47" applyFont="1" applyFill="1" applyBorder="1" applyProtection="1">
      <alignment/>
      <protection hidden="1"/>
    </xf>
    <xf numFmtId="0" fontId="12" fillId="35" borderId="0" xfId="47" applyFont="1" applyFill="1" applyBorder="1" applyAlignment="1" applyProtection="1">
      <alignment horizontal="left"/>
      <protection hidden="1"/>
    </xf>
    <xf numFmtId="0" fontId="12" fillId="35" borderId="0" xfId="47" applyFont="1" applyFill="1" applyBorder="1" applyAlignment="1" applyProtection="1">
      <alignment horizontal="left" vertical="center"/>
      <protection hidden="1"/>
    </xf>
    <xf numFmtId="0" fontId="12" fillId="35" borderId="0" xfId="47" applyFont="1" applyFill="1" applyBorder="1" applyAlignment="1" applyProtection="1">
      <alignment vertical="center"/>
      <protection hidden="1"/>
    </xf>
    <xf numFmtId="0" fontId="2" fillId="35" borderId="0" xfId="47" applyFill="1" applyBorder="1" applyAlignment="1" applyProtection="1">
      <alignment horizontal="left" vertical="center"/>
      <protection hidden="1"/>
    </xf>
    <xf numFmtId="1" fontId="2" fillId="33" borderId="21" xfId="47" applyNumberFormat="1" applyFont="1" applyFill="1" applyBorder="1" applyAlignment="1" applyProtection="1">
      <alignment horizontal="center" vertical="top"/>
      <protection hidden="1" locked="0"/>
    </xf>
    <xf numFmtId="43" fontId="18" fillId="0" borderId="0" xfId="44" applyFont="1" applyAlignment="1" applyProtection="1">
      <alignment vertical="top"/>
      <protection hidden="1"/>
    </xf>
    <xf numFmtId="43" fontId="18" fillId="0" borderId="0" xfId="44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2" fillId="35" borderId="0" xfId="47" applyFont="1" applyFill="1" applyBorder="1" applyAlignment="1" applyProtection="1">
      <alignment horizontal="left" vertical="center"/>
      <protection hidden="1"/>
    </xf>
    <xf numFmtId="0" fontId="2" fillId="35" borderId="0" xfId="47" applyFill="1" applyBorder="1" applyAlignment="1" applyProtection="1">
      <alignment horizontal="left"/>
      <protection hidden="1" locked="0"/>
    </xf>
    <xf numFmtId="0" fontId="2" fillId="35" borderId="0" xfId="47" applyFont="1" applyFill="1" applyBorder="1" applyAlignment="1" applyProtection="1">
      <alignment horizontal="left" vertical="center"/>
      <protection hidden="1" locked="0"/>
    </xf>
    <xf numFmtId="0" fontId="2" fillId="35" borderId="0" xfId="47" applyFont="1" applyFill="1" applyBorder="1" applyAlignment="1" applyProtection="1">
      <alignment/>
      <protection hidden="1"/>
    </xf>
    <xf numFmtId="0" fontId="2" fillId="35" borderId="0" xfId="47" applyFont="1" applyFill="1" applyBorder="1" applyAlignment="1" applyProtection="1">
      <alignment horizontal="center" vertical="center"/>
      <protection hidden="1"/>
    </xf>
    <xf numFmtId="0" fontId="2" fillId="35" borderId="0" xfId="47" applyFill="1" applyBorder="1" applyAlignment="1" applyProtection="1">
      <alignment horizontal="left"/>
      <protection hidden="1"/>
    </xf>
    <xf numFmtId="0" fontId="6" fillId="33" borderId="0" xfId="47" applyFont="1" applyFill="1" applyBorder="1" applyAlignment="1" applyProtection="1">
      <alignment horizontal="center"/>
      <protection hidden="1" locked="0"/>
    </xf>
    <xf numFmtId="0" fontId="0" fillId="36" borderId="24" xfId="0" applyFill="1" applyBorder="1" applyAlignment="1">
      <alignment/>
    </xf>
    <xf numFmtId="0" fontId="20" fillId="36" borderId="25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7" fontId="2" fillId="0" borderId="0" xfId="42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65" fontId="6" fillId="37" borderId="0" xfId="4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14" fontId="3" fillId="0" borderId="0" xfId="0" applyNumberFormat="1" applyFont="1" applyAlignment="1">
      <alignment/>
    </xf>
    <xf numFmtId="168" fontId="3" fillId="0" borderId="17" xfId="0" applyNumberFormat="1" applyFont="1" applyBorder="1" applyAlignment="1" applyProtection="1">
      <alignment/>
      <protection locked="0"/>
    </xf>
    <xf numFmtId="167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8" borderId="2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38" borderId="17" xfId="0" applyFont="1" applyFill="1" applyBorder="1" applyAlignment="1">
      <alignment horizontal="center"/>
    </xf>
    <xf numFmtId="0" fontId="34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1" fillId="0" borderId="0" xfId="44" applyFont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43" fontId="35" fillId="0" borderId="0" xfId="44" applyFont="1" applyAlignment="1">
      <alignment/>
    </xf>
    <xf numFmtId="43" fontId="0" fillId="0" borderId="0" xfId="0" applyNumberFormat="1" applyAlignment="1">
      <alignment/>
    </xf>
    <xf numFmtId="43" fontId="2" fillId="0" borderId="0" xfId="44" applyFont="1" applyAlignment="1">
      <alignment/>
    </xf>
    <xf numFmtId="0" fontId="32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8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43" fontId="1" fillId="0" borderId="30" xfId="44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32" xfId="0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33" borderId="0" xfId="0" applyFill="1" applyAlignment="1">
      <alignment/>
    </xf>
    <xf numFmtId="1" fontId="2" fillId="33" borderId="11" xfId="47" applyNumberFormat="1" applyFont="1" applyFill="1" applyBorder="1" applyAlignment="1" applyProtection="1">
      <alignment vertical="top"/>
      <protection hidden="1"/>
    </xf>
    <xf numFmtId="1" fontId="2" fillId="33" borderId="11" xfId="47" applyNumberFormat="1" applyFont="1" applyFill="1" applyBorder="1" applyAlignment="1" applyProtection="1">
      <alignment horizontal="center" vertical="top"/>
      <protection hidden="1"/>
    </xf>
    <xf numFmtId="49" fontId="2" fillId="33" borderId="11" xfId="47" applyNumberFormat="1" applyFont="1" applyFill="1" applyBorder="1" applyAlignment="1" applyProtection="1">
      <alignment vertical="top"/>
      <protection hidden="1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/>
      <protection hidden="1"/>
    </xf>
    <xf numFmtId="1" fontId="2" fillId="33" borderId="21" xfId="47" applyNumberFormat="1" applyFont="1" applyFill="1" applyBorder="1" applyAlignment="1" applyProtection="1">
      <alignment horizontal="center" vertical="top"/>
      <protection hidden="1"/>
    </xf>
    <xf numFmtId="165" fontId="2" fillId="39" borderId="33" xfId="0" applyNumberFormat="1" applyFont="1" applyFill="1" applyBorder="1" applyAlignment="1" applyProtection="1">
      <alignment vertical="center"/>
      <protection hidden="1"/>
    </xf>
    <xf numFmtId="10" fontId="26" fillId="0" borderId="17" xfId="42" applyNumberFormat="1" applyFont="1" applyBorder="1" applyAlignment="1">
      <alignment horizontal="center" vertical="center"/>
    </xf>
    <xf numFmtId="10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38" fillId="0" borderId="35" xfId="0" applyFont="1" applyBorder="1" applyAlignment="1">
      <alignment/>
    </xf>
    <xf numFmtId="0" fontId="0" fillId="0" borderId="36" xfId="0" applyBorder="1" applyAlignment="1">
      <alignment/>
    </xf>
    <xf numFmtId="0" fontId="38" fillId="0" borderId="36" xfId="0" applyFont="1" applyBorder="1" applyAlignment="1">
      <alignment horizontal="center"/>
    </xf>
    <xf numFmtId="169" fontId="0" fillId="0" borderId="0" xfId="44" applyNumberFormat="1" applyFont="1" applyAlignment="1">
      <alignment/>
    </xf>
    <xf numFmtId="10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0" fontId="0" fillId="0" borderId="0" xfId="50" applyNumberFormat="1" applyFont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44" applyFont="1" applyAlignment="1">
      <alignment/>
    </xf>
    <xf numFmtId="43" fontId="0" fillId="33" borderId="0" xfId="44" applyFont="1" applyFill="1" applyAlignment="1">
      <alignment/>
    </xf>
    <xf numFmtId="0" fontId="0" fillId="0" borderId="17" xfId="0" applyBorder="1" applyAlignment="1">
      <alignment/>
    </xf>
    <xf numFmtId="10" fontId="0" fillId="0" borderId="0" xfId="50" applyNumberFormat="1" applyFont="1" applyAlignment="1">
      <alignment/>
    </xf>
    <xf numFmtId="10" fontId="0" fillId="33" borderId="0" xfId="50" applyNumberFormat="1" applyFont="1" applyFill="1" applyAlignment="1">
      <alignment/>
    </xf>
    <xf numFmtId="1" fontId="2" fillId="33" borderId="11" xfId="47" applyNumberFormat="1" applyFont="1" applyFill="1" applyBorder="1" applyAlignment="1" applyProtection="1">
      <alignment horizontal="center" vertical="top"/>
      <protection locked="0"/>
    </xf>
    <xf numFmtId="49" fontId="2" fillId="33" borderId="11" xfId="47" applyNumberFormat="1" applyFont="1" applyFill="1" applyBorder="1" applyAlignment="1" applyProtection="1">
      <alignment vertical="top"/>
      <protection locked="0"/>
    </xf>
    <xf numFmtId="14" fontId="0" fillId="0" borderId="17" xfId="0" applyNumberFormat="1" applyBorder="1" applyAlignment="1">
      <alignment/>
    </xf>
    <xf numFmtId="10" fontId="0" fillId="0" borderId="17" xfId="0" applyNumberFormat="1" applyBorder="1" applyAlignment="1">
      <alignment horizontal="center"/>
    </xf>
    <xf numFmtId="43" fontId="1" fillId="0" borderId="0" xfId="44" applyFont="1" applyAlignment="1">
      <alignment horizontal="center"/>
    </xf>
    <xf numFmtId="0" fontId="0" fillId="0" borderId="34" xfId="0" applyBorder="1" applyAlignment="1" applyProtection="1">
      <alignment horizontal="left"/>
      <protection/>
    </xf>
    <xf numFmtId="0" fontId="38" fillId="0" borderId="34" xfId="0" applyFont="1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38" fillId="0" borderId="35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38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38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167" fontId="2" fillId="0" borderId="0" xfId="42" applyNumberFormat="1" applyFont="1" applyBorder="1" applyAlignment="1">
      <alignment horizontal="right" vertical="center"/>
    </xf>
    <xf numFmtId="0" fontId="15" fillId="40" borderId="13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23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/>
    </xf>
    <xf numFmtId="165" fontId="6" fillId="37" borderId="13" xfId="42" applyNumberFormat="1" applyFont="1" applyFill="1" applyBorder="1" applyAlignment="1" applyProtection="1">
      <alignment horizontal="center" vertical="center"/>
      <protection locked="0"/>
    </xf>
    <xf numFmtId="165" fontId="6" fillId="37" borderId="23" xfId="42" applyNumberFormat="1" applyFont="1" applyFill="1" applyBorder="1" applyAlignment="1" applyProtection="1">
      <alignment horizontal="center" vertical="center"/>
      <protection locked="0"/>
    </xf>
    <xf numFmtId="0" fontId="6" fillId="41" borderId="13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41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5" fillId="42" borderId="13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center" vertical="center"/>
    </xf>
    <xf numFmtId="0" fontId="25" fillId="42" borderId="23" xfId="0" applyFont="1" applyFill="1" applyBorder="1" applyAlignment="1">
      <alignment horizontal="center" vertical="center"/>
    </xf>
    <xf numFmtId="0" fontId="25" fillId="43" borderId="13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center" vertical="center"/>
    </xf>
    <xf numFmtId="0" fontId="25" fillId="43" borderId="23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11" xfId="0" applyFont="1" applyFill="1" applyBorder="1" applyAlignment="1">
      <alignment horizontal="center" vertical="center"/>
    </xf>
    <xf numFmtId="0" fontId="25" fillId="44" borderId="23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/>
    </xf>
    <xf numFmtId="0" fontId="26" fillId="39" borderId="23" xfId="0" applyFont="1" applyFill="1" applyBorder="1" applyAlignment="1">
      <alignment/>
    </xf>
    <xf numFmtId="165" fontId="6" fillId="37" borderId="13" xfId="42" applyNumberFormat="1" applyFont="1" applyFill="1" applyBorder="1" applyAlignment="1" applyProtection="1">
      <alignment horizontal="right" vertical="center"/>
      <protection locked="0"/>
    </xf>
    <xf numFmtId="165" fontId="6" fillId="37" borderId="23" xfId="42" applyNumberFormat="1" applyFont="1" applyFill="1" applyBorder="1" applyAlignment="1" applyProtection="1">
      <alignment horizontal="right" vertical="center"/>
      <protection locked="0"/>
    </xf>
    <xf numFmtId="165" fontId="4" fillId="39" borderId="37" xfId="42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5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/>
    </xf>
    <xf numFmtId="0" fontId="6" fillId="39" borderId="13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7" fillId="39" borderId="13" xfId="0" applyFont="1" applyFill="1" applyBorder="1" applyAlignment="1" applyProtection="1">
      <alignment horizontal="center" vertical="center"/>
      <protection hidden="1"/>
    </xf>
    <xf numFmtId="0" fontId="28" fillId="39" borderId="23" xfId="0" applyFont="1" applyFill="1" applyBorder="1" applyAlignment="1">
      <alignment/>
    </xf>
    <xf numFmtId="0" fontId="31" fillId="38" borderId="38" xfId="0" applyFont="1" applyFill="1" applyBorder="1" applyAlignment="1">
      <alignment horizontal="center" vertical="center" wrapText="1"/>
    </xf>
    <xf numFmtId="0" fontId="33" fillId="38" borderId="39" xfId="0" applyFont="1" applyFill="1" applyBorder="1" applyAlignment="1">
      <alignment vertical="center"/>
    </xf>
    <xf numFmtId="0" fontId="2" fillId="38" borderId="40" xfId="0" applyFont="1" applyFill="1" applyBorder="1" applyAlignment="1">
      <alignment vertical="center"/>
    </xf>
    <xf numFmtId="165" fontId="31" fillId="38" borderId="13" xfId="0" applyNumberFormat="1" applyFont="1" applyFill="1" applyBorder="1" applyAlignment="1">
      <alignment/>
    </xf>
    <xf numFmtId="0" fontId="31" fillId="38" borderId="11" xfId="0" applyFont="1" applyFill="1" applyBorder="1" applyAlignment="1">
      <alignment/>
    </xf>
    <xf numFmtId="0" fontId="33" fillId="38" borderId="2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165" fontId="4" fillId="39" borderId="28" xfId="42" applyNumberFormat="1" applyFont="1" applyFill="1" applyBorder="1" applyAlignment="1" applyProtection="1">
      <alignment horizontal="center" vertical="center"/>
      <protection hidden="1"/>
    </xf>
    <xf numFmtId="165" fontId="4" fillId="39" borderId="29" xfId="42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31" fillId="38" borderId="28" xfId="0" applyNumberFormat="1" applyFont="1" applyFill="1" applyBorder="1" applyAlignment="1">
      <alignment/>
    </xf>
    <xf numFmtId="0" fontId="31" fillId="38" borderId="22" xfId="0" applyFont="1" applyFill="1" applyBorder="1" applyAlignment="1">
      <alignment/>
    </xf>
    <xf numFmtId="0" fontId="33" fillId="38" borderId="29" xfId="0" applyFont="1" applyFill="1" applyBorder="1" applyAlignment="1">
      <alignment/>
    </xf>
    <xf numFmtId="0" fontId="31" fillId="38" borderId="23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2" fillId="33" borderId="13" xfId="47" applyNumberFormat="1" applyFill="1" applyBorder="1" applyAlignment="1" applyProtection="1">
      <alignment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23" xfId="0" applyBorder="1" applyAlignment="1" applyProtection="1">
      <alignment vertical="top"/>
      <protection hidden="1"/>
    </xf>
    <xf numFmtId="0" fontId="5" fillId="33" borderId="0" xfId="47" applyFont="1" applyFill="1" applyBorder="1" applyAlignment="1" applyProtection="1">
      <alignment/>
      <protection hidden="1"/>
    </xf>
    <xf numFmtId="164" fontId="5" fillId="33" borderId="0" xfId="47" applyNumberFormat="1" applyFont="1" applyFill="1" applyBorder="1" applyAlignment="1" applyProtection="1">
      <alignment/>
      <protection hidden="1"/>
    </xf>
    <xf numFmtId="0" fontId="2" fillId="33" borderId="0" xfId="47" applyFill="1" applyBorder="1" applyAlignment="1" applyProtection="1">
      <alignment horizontal="center" vertical="center"/>
      <protection hidden="1"/>
    </xf>
    <xf numFmtId="0" fontId="2" fillId="0" borderId="0" xfId="47" applyBorder="1" applyAlignment="1" applyProtection="1">
      <alignment/>
      <protection hidden="1"/>
    </xf>
    <xf numFmtId="0" fontId="2" fillId="0" borderId="16" xfId="47" applyBorder="1" applyAlignment="1" applyProtection="1">
      <alignment/>
      <protection hidden="1"/>
    </xf>
    <xf numFmtId="49" fontId="2" fillId="33" borderId="41" xfId="47" applyNumberFormat="1" applyFont="1" applyFill="1" applyBorder="1" applyAlignment="1" applyProtection="1">
      <alignment horizontal="center" vertical="center"/>
      <protection hidden="1"/>
    </xf>
    <xf numFmtId="49" fontId="2" fillId="0" borderId="42" xfId="47" applyNumberFormat="1" applyBorder="1" applyAlignment="1" applyProtection="1">
      <alignment horizontal="center" vertical="center"/>
      <protection hidden="1"/>
    </xf>
    <xf numFmtId="49" fontId="2" fillId="0" borderId="43" xfId="47" applyNumberFormat="1" applyBorder="1" applyAlignment="1" applyProtection="1">
      <alignment horizontal="center" vertical="center"/>
      <protection hidden="1"/>
    </xf>
    <xf numFmtId="49" fontId="2" fillId="0" borderId="44" xfId="47" applyNumberFormat="1" applyBorder="1" applyAlignment="1" applyProtection="1">
      <alignment horizontal="center" vertical="center"/>
      <protection hidden="1"/>
    </xf>
    <xf numFmtId="49" fontId="2" fillId="0" borderId="0" xfId="47" applyNumberFormat="1" applyBorder="1" applyAlignment="1" applyProtection="1">
      <alignment horizontal="center" vertical="center"/>
      <protection hidden="1"/>
    </xf>
    <xf numFmtId="49" fontId="2" fillId="0" borderId="14" xfId="47" applyNumberFormat="1" applyBorder="1" applyAlignment="1" applyProtection="1">
      <alignment horizontal="center" vertical="center"/>
      <protection hidden="1"/>
    </xf>
    <xf numFmtId="1" fontId="2" fillId="33" borderId="31" xfId="47" applyNumberFormat="1" applyFont="1" applyFill="1" applyBorder="1" applyAlignment="1" applyProtection="1">
      <alignment horizontal="center" vertical="top"/>
      <protection hidden="1"/>
    </xf>
    <xf numFmtId="1" fontId="2" fillId="0" borderId="21" xfId="47" applyNumberFormat="1" applyBorder="1" applyAlignment="1" applyProtection="1">
      <alignment horizontal="center" vertical="top"/>
      <protection hidden="1"/>
    </xf>
    <xf numFmtId="1" fontId="2" fillId="33" borderId="21" xfId="47" applyNumberFormat="1" applyFont="1" applyFill="1" applyBorder="1" applyAlignment="1" applyProtection="1">
      <alignment horizontal="center" vertical="top"/>
      <protection hidden="1"/>
    </xf>
    <xf numFmtId="1" fontId="2" fillId="33" borderId="21" xfId="47" applyNumberFormat="1" applyFill="1" applyBorder="1" applyAlignment="1" applyProtection="1">
      <alignment horizontal="center" vertical="top"/>
      <protection hidden="1"/>
    </xf>
    <xf numFmtId="4" fontId="2" fillId="33" borderId="21" xfId="47" applyNumberFormat="1" applyFont="1" applyFill="1" applyBorder="1" applyAlignment="1" applyProtection="1">
      <alignment vertical="top"/>
      <protection hidden="1"/>
    </xf>
    <xf numFmtId="0" fontId="2" fillId="0" borderId="21" xfId="47" applyFont="1" applyBorder="1" applyAlignment="1" applyProtection="1">
      <alignment vertical="top"/>
      <protection hidden="1"/>
    </xf>
    <xf numFmtId="4" fontId="2" fillId="33" borderId="11" xfId="47" applyNumberFormat="1" applyFont="1" applyFill="1" applyBorder="1" applyAlignment="1" applyProtection="1">
      <alignment vertical="top"/>
      <protection hidden="1"/>
    </xf>
    <xf numFmtId="4" fontId="2" fillId="0" borderId="11" xfId="47" applyNumberFormat="1" applyFont="1" applyBorder="1" applyAlignment="1" applyProtection="1">
      <alignment vertical="top"/>
      <protection hidden="1"/>
    </xf>
    <xf numFmtId="4" fontId="2" fillId="33" borderId="0" xfId="47" applyNumberFormat="1" applyFont="1" applyFill="1" applyBorder="1" applyAlignment="1" applyProtection="1">
      <alignment vertical="top"/>
      <protection hidden="1"/>
    </xf>
    <xf numFmtId="0" fontId="2" fillId="0" borderId="0" xfId="47" applyFont="1" applyBorder="1" applyAlignment="1" applyProtection="1">
      <alignment vertical="top"/>
      <protection hidden="1"/>
    </xf>
    <xf numFmtId="1" fontId="2" fillId="33" borderId="21" xfId="47" applyNumberFormat="1" applyFont="1" applyFill="1" applyBorder="1" applyAlignment="1" applyProtection="1">
      <alignment horizontal="center" vertical="center"/>
      <protection hidden="1"/>
    </xf>
    <xf numFmtId="1" fontId="2" fillId="0" borderId="21" xfId="47" applyNumberFormat="1" applyFont="1" applyBorder="1" applyAlignment="1" applyProtection="1">
      <alignment horizontal="center" vertical="center"/>
      <protection hidden="1"/>
    </xf>
    <xf numFmtId="1" fontId="2" fillId="33" borderId="0" xfId="47" applyNumberFormat="1" applyFont="1" applyFill="1" applyBorder="1" applyAlignment="1" applyProtection="1">
      <alignment horizontal="center" vertical="center"/>
      <protection hidden="1"/>
    </xf>
    <xf numFmtId="1" fontId="2" fillId="33" borderId="0" xfId="47" applyNumberFormat="1" applyFill="1" applyBorder="1" applyAlignment="1" applyProtection="1">
      <alignment horizontal="center" vertical="center"/>
      <protection hidden="1"/>
    </xf>
    <xf numFmtId="1" fontId="2" fillId="33" borderId="14" xfId="47" applyNumberFormat="1" applyFill="1" applyBorder="1" applyAlignment="1" applyProtection="1">
      <alignment horizontal="center" vertical="center"/>
      <protection hidden="1"/>
    </xf>
    <xf numFmtId="1" fontId="2" fillId="33" borderId="44" xfId="47" applyNumberFormat="1" applyFont="1" applyFill="1" applyBorder="1" applyAlignment="1" applyProtection="1">
      <alignment horizontal="center" vertical="center"/>
      <protection hidden="1"/>
    </xf>
    <xf numFmtId="1" fontId="2" fillId="0" borderId="0" xfId="47" applyNumberFormat="1" applyBorder="1" applyAlignment="1" applyProtection="1">
      <alignment horizontal="center" vertical="center"/>
      <protection hidden="1"/>
    </xf>
    <xf numFmtId="1" fontId="2" fillId="0" borderId="14" xfId="47" applyNumberFormat="1" applyBorder="1" applyAlignment="1" applyProtection="1">
      <alignment horizontal="center" vertical="center"/>
      <protection hidden="1"/>
    </xf>
    <xf numFmtId="0" fontId="10" fillId="35" borderId="0" xfId="47" applyFont="1" applyFill="1" applyBorder="1" applyAlignment="1" applyProtection="1">
      <alignment horizontal="center" vertical="center"/>
      <protection hidden="1"/>
    </xf>
    <xf numFmtId="0" fontId="2" fillId="0" borderId="0" xfId="47" applyBorder="1" applyAlignment="1" applyProtection="1">
      <alignment vertical="center"/>
      <protection hidden="1"/>
    </xf>
    <xf numFmtId="0" fontId="12" fillId="35" borderId="0" xfId="47" applyFont="1" applyFill="1" applyBorder="1" applyAlignment="1" applyProtection="1">
      <alignment horizontal="center" vertical="center"/>
      <protection hidden="1"/>
    </xf>
    <xf numFmtId="0" fontId="12" fillId="0" borderId="0" xfId="47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2" fillId="33" borderId="21" xfId="47" applyNumberFormat="1" applyFont="1" applyFill="1" applyBorder="1" applyAlignment="1" applyProtection="1">
      <alignment horizontal="right" vertical="top"/>
      <protection hidden="1"/>
    </xf>
    <xf numFmtId="4" fontId="2" fillId="0" borderId="21" xfId="47" applyNumberFormat="1" applyFont="1" applyBorder="1" applyAlignment="1" applyProtection="1">
      <alignment horizontal="right" vertical="top"/>
      <protection hidden="1"/>
    </xf>
    <xf numFmtId="0" fontId="5" fillId="33" borderId="0" xfId="47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33" borderId="0" xfId="47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2" fillId="33" borderId="0" xfId="47" applyNumberFormat="1" applyFont="1" applyFill="1" applyBorder="1" applyAlignment="1" applyProtection="1">
      <alignment horizontal="right" vertical="top"/>
      <protection hidden="1"/>
    </xf>
    <xf numFmtId="4" fontId="2" fillId="0" borderId="0" xfId="47" applyNumberFormat="1" applyFont="1" applyBorder="1" applyAlignment="1" applyProtection="1">
      <alignment horizontal="right" vertical="top"/>
      <protection hidden="1"/>
    </xf>
    <xf numFmtId="0" fontId="12" fillId="35" borderId="0" xfId="47" applyFont="1" applyFill="1" applyBorder="1" applyAlignment="1" applyProtection="1">
      <alignment vertical="top" wrapText="1"/>
      <protection hidden="1"/>
    </xf>
    <xf numFmtId="0" fontId="2" fillId="35" borderId="0" xfId="47" applyFill="1" applyBorder="1" applyAlignment="1" applyProtection="1">
      <alignment vertical="top" wrapText="1"/>
      <protection hidden="1"/>
    </xf>
    <xf numFmtId="0" fontId="6" fillId="35" borderId="0" xfId="47" applyFont="1" applyFill="1" applyBorder="1" applyAlignment="1" applyProtection="1">
      <alignment vertical="top" wrapText="1"/>
      <protection hidden="1"/>
    </xf>
    <xf numFmtId="0" fontId="6" fillId="35" borderId="30" xfId="47" applyFont="1" applyFill="1" applyBorder="1" applyAlignment="1" applyProtection="1">
      <alignment vertical="top" wrapText="1"/>
      <protection hidden="1"/>
    </xf>
    <xf numFmtId="1" fontId="2" fillId="33" borderId="12" xfId="47" applyNumberFormat="1" applyFont="1" applyFill="1" applyBorder="1" applyAlignment="1" applyProtection="1">
      <alignment horizontal="center"/>
      <protection hidden="1"/>
    </xf>
    <xf numFmtId="1" fontId="2" fillId="0" borderId="0" xfId="47" applyNumberFormat="1" applyBorder="1" applyAlignment="1" applyProtection="1">
      <alignment horizontal="center"/>
      <protection hidden="1"/>
    </xf>
    <xf numFmtId="1" fontId="2" fillId="0" borderId="30" xfId="47" applyNumberFormat="1" applyBorder="1" applyAlignment="1" applyProtection="1">
      <alignment horizontal="center"/>
      <protection hidden="1"/>
    </xf>
    <xf numFmtId="4" fontId="2" fillId="33" borderId="21" xfId="47" applyNumberFormat="1" applyFont="1" applyFill="1" applyBorder="1" applyAlignment="1" applyProtection="1">
      <alignment vertical="center"/>
      <protection hidden="1"/>
    </xf>
    <xf numFmtId="0" fontId="2" fillId="0" borderId="21" xfId="47" applyFont="1" applyBorder="1" applyAlignment="1" applyProtection="1">
      <alignment vertical="center"/>
      <protection hidden="1"/>
    </xf>
    <xf numFmtId="4" fontId="2" fillId="33" borderId="21" xfId="47" applyNumberFormat="1" applyFont="1" applyFill="1" applyBorder="1" applyAlignment="1" applyProtection="1">
      <alignment horizontal="right" vertical="center"/>
      <protection hidden="1"/>
    </xf>
    <xf numFmtId="4" fontId="2" fillId="0" borderId="21" xfId="47" applyNumberFormat="1" applyFont="1" applyBorder="1" applyAlignment="1" applyProtection="1">
      <alignment horizontal="right" vertical="center"/>
      <protection hidden="1"/>
    </xf>
    <xf numFmtId="0" fontId="10" fillId="35" borderId="0" xfId="47" applyFont="1" applyFill="1" applyBorder="1" applyAlignment="1" applyProtection="1">
      <alignment horizontal="right" vertical="center"/>
      <protection hidden="1"/>
    </xf>
    <xf numFmtId="0" fontId="10" fillId="0" borderId="0" xfId="47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47" applyFont="1" applyBorder="1" applyAlignment="1" applyProtection="1">
      <alignment horizontal="center" vertical="center"/>
      <protection hidden="1"/>
    </xf>
    <xf numFmtId="4" fontId="2" fillId="33" borderId="0" xfId="47" applyNumberFormat="1" applyFill="1" applyBorder="1" applyAlignment="1" applyProtection="1">
      <alignment vertical="center"/>
      <protection hidden="1"/>
    </xf>
    <xf numFmtId="0" fontId="10" fillId="35" borderId="0" xfId="47" applyFont="1" applyFill="1" applyBorder="1" applyAlignment="1" applyProtection="1">
      <alignment horizontal="left" vertical="center"/>
      <protection hidden="1"/>
    </xf>
    <xf numFmtId="1" fontId="2" fillId="33" borderId="13" xfId="47" applyNumberFormat="1" applyFont="1" applyFill="1" applyBorder="1" applyAlignment="1" applyProtection="1">
      <alignment horizontal="center" vertical="top"/>
      <protection hidden="1"/>
    </xf>
    <xf numFmtId="1" fontId="2" fillId="0" borderId="11" xfId="47" applyNumberFormat="1" applyFont="1" applyBorder="1" applyAlignment="1" applyProtection="1">
      <alignment horizontal="center" vertical="top"/>
      <protection hidden="1"/>
    </xf>
    <xf numFmtId="1" fontId="2" fillId="33" borderId="21" xfId="47" applyNumberFormat="1" applyFont="1" applyFill="1" applyBorder="1" applyAlignment="1" applyProtection="1">
      <alignment vertical="top"/>
      <protection hidden="1"/>
    </xf>
    <xf numFmtId="1" fontId="2" fillId="0" borderId="21" xfId="47" applyNumberFormat="1" applyBorder="1" applyAlignment="1" applyProtection="1">
      <alignment vertical="top"/>
      <protection hidden="1"/>
    </xf>
    <xf numFmtId="1" fontId="2" fillId="0" borderId="21" xfId="47" applyNumberFormat="1" applyFont="1" applyBorder="1" applyAlignment="1" applyProtection="1">
      <alignment horizontal="center" vertical="top"/>
      <protection hidden="1"/>
    </xf>
    <xf numFmtId="0" fontId="14" fillId="35" borderId="0" xfId="47" applyFont="1" applyFill="1" applyBorder="1" applyAlignment="1" applyProtection="1">
      <alignment vertical="center"/>
      <protection hidden="1"/>
    </xf>
    <xf numFmtId="0" fontId="14" fillId="35" borderId="0" xfId="47" applyFont="1" applyFill="1" applyBorder="1" applyAlignment="1" applyProtection="1">
      <alignment horizontal="left" vertical="center"/>
      <protection hidden="1"/>
    </xf>
    <xf numFmtId="0" fontId="2" fillId="0" borderId="0" xfId="47" applyBorder="1" applyAlignment="1" applyProtection="1">
      <alignment horizontal="left" vertical="center"/>
      <protection hidden="1"/>
    </xf>
    <xf numFmtId="0" fontId="10" fillId="35" borderId="12" xfId="47" applyFont="1" applyFill="1" applyBorder="1" applyAlignment="1" applyProtection="1">
      <alignment horizontal="center" vertical="center"/>
      <protection hidden="1"/>
    </xf>
    <xf numFmtId="0" fontId="14" fillId="35" borderId="0" xfId="47" applyFont="1" applyFill="1" applyBorder="1" applyAlignment="1" applyProtection="1">
      <alignment horizontal="center" vertical="center"/>
      <protection hidden="1"/>
    </xf>
    <xf numFmtId="0" fontId="2" fillId="35" borderId="0" xfId="47" applyFill="1" applyBorder="1" applyAlignment="1" applyProtection="1">
      <alignment horizontal="center" vertical="center"/>
      <protection hidden="1"/>
    </xf>
    <xf numFmtId="0" fontId="14" fillId="0" borderId="0" xfId="47" applyFont="1" applyBorder="1" applyAlignment="1" applyProtection="1">
      <alignment horizontal="center" vertical="center"/>
      <protection hidden="1"/>
    </xf>
    <xf numFmtId="1" fontId="2" fillId="0" borderId="45" xfId="47" applyNumberFormat="1" applyFont="1" applyBorder="1" applyAlignment="1" applyProtection="1">
      <alignment vertical="top"/>
      <protection hidden="1"/>
    </xf>
    <xf numFmtId="1" fontId="2" fillId="0" borderId="21" xfId="47" applyNumberFormat="1" applyFont="1" applyBorder="1" applyAlignment="1" applyProtection="1">
      <alignment vertical="top"/>
      <protection hidden="1"/>
    </xf>
    <xf numFmtId="1" fontId="2" fillId="0" borderId="46" xfId="47" applyNumberFormat="1" applyFont="1" applyBorder="1" applyAlignment="1" applyProtection="1">
      <alignment vertical="top"/>
      <protection hidden="1"/>
    </xf>
    <xf numFmtId="0" fontId="2" fillId="0" borderId="11" xfId="47" applyFont="1" applyBorder="1" applyAlignment="1" applyProtection="1">
      <alignment vertical="top"/>
      <protection hidden="1"/>
    </xf>
    <xf numFmtId="1" fontId="2" fillId="33" borderId="12" xfId="47" applyNumberFormat="1" applyFont="1" applyFill="1" applyBorder="1" applyAlignment="1" applyProtection="1">
      <alignment horizontal="center" vertical="center"/>
      <protection hidden="1"/>
    </xf>
    <xf numFmtId="1" fontId="2" fillId="33" borderId="0" xfId="47" applyNumberFormat="1" applyFont="1" applyFill="1" applyBorder="1" applyAlignment="1" applyProtection="1">
      <alignment horizontal="left" vertical="center"/>
      <protection hidden="1"/>
    </xf>
    <xf numFmtId="1" fontId="2" fillId="33" borderId="0" xfId="47" applyNumberFormat="1" applyFill="1" applyBorder="1" applyAlignment="1" applyProtection="1">
      <alignment horizontal="left" vertical="center"/>
      <protection hidden="1"/>
    </xf>
    <xf numFmtId="14" fontId="2" fillId="0" borderId="0" xfId="47" applyNumberFormat="1" applyFont="1" applyBorder="1" applyAlignment="1" applyProtection="1">
      <alignment horizontal="center" vertical="center"/>
      <protection hidden="1"/>
    </xf>
    <xf numFmtId="14" fontId="2" fillId="0" borderId="0" xfId="47" applyNumberFormat="1" applyFont="1" applyBorder="1" applyAlignment="1" applyProtection="1">
      <alignment/>
      <protection hidden="1"/>
    </xf>
    <xf numFmtId="0" fontId="2" fillId="33" borderId="0" xfId="47" applyFont="1" applyFill="1" applyBorder="1" applyAlignment="1" applyProtection="1">
      <alignment horizontal="left" vertical="center"/>
      <protection hidden="1"/>
    </xf>
    <xf numFmtId="0" fontId="2" fillId="0" borderId="0" xfId="47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0" xfId="47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left" vertical="center"/>
    </xf>
    <xf numFmtId="4" fontId="2" fillId="33" borderId="13" xfId="47" applyNumberForma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4" fontId="2" fillId="33" borderId="13" xfId="47" applyNumberFormat="1" applyFill="1" applyBorder="1" applyAlignment="1" applyProtection="1">
      <alignment horizontal="right" vertical="top"/>
      <protection hidden="1"/>
    </xf>
    <xf numFmtId="4" fontId="2" fillId="33" borderId="11" xfId="47" applyNumberFormat="1" applyFill="1" applyBorder="1" applyAlignment="1" applyProtection="1">
      <alignment horizontal="right" vertical="top"/>
      <protection hidden="1"/>
    </xf>
    <xf numFmtId="0" fontId="0" fillId="0" borderId="23" xfId="0" applyBorder="1" applyAlignment="1" applyProtection="1">
      <alignment horizontal="right" vertical="top"/>
      <protection hidden="1"/>
    </xf>
    <xf numFmtId="0" fontId="6" fillId="35" borderId="0" xfId="47" applyFont="1" applyFill="1" applyBorder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center"/>
      <protection hidden="1"/>
    </xf>
    <xf numFmtId="0" fontId="2" fillId="0" borderId="0" xfId="47" applyFont="1" applyBorder="1" applyAlignment="1" applyProtection="1">
      <alignment horizontal="left"/>
      <protection hidden="1"/>
    </xf>
    <xf numFmtId="4" fontId="2" fillId="33" borderId="11" xfId="47" applyNumberFormat="1" applyFont="1" applyFill="1" applyBorder="1" applyAlignment="1" applyProtection="1">
      <alignment vertical="center"/>
      <protection hidden="1"/>
    </xf>
    <xf numFmtId="4" fontId="2" fillId="0" borderId="11" xfId="47" applyNumberFormat="1" applyFont="1" applyBorder="1" applyAlignment="1" applyProtection="1">
      <alignment vertical="center"/>
      <protection hidden="1"/>
    </xf>
    <xf numFmtId="49" fontId="2" fillId="33" borderId="11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11" xfId="47" applyNumberFormat="1" applyFont="1" applyBorder="1" applyAlignment="1" applyProtection="1">
      <alignment horizontal="center" vertical="center"/>
      <protection hidden="1" locked="0"/>
    </xf>
    <xf numFmtId="49" fontId="2" fillId="33" borderId="21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47" applyNumberFormat="1" applyFont="1" applyBorder="1" applyAlignment="1" applyProtection="1">
      <alignment horizontal="center" vertical="center"/>
      <protection hidden="1" locked="0"/>
    </xf>
    <xf numFmtId="49" fontId="2" fillId="33" borderId="21" xfId="47" applyNumberFormat="1" applyFont="1" applyFill="1" applyBorder="1" applyAlignment="1" applyProtection="1">
      <alignment horizontal="center" vertical="top"/>
      <protection hidden="1" locked="0"/>
    </xf>
    <xf numFmtId="49" fontId="2" fillId="33" borderId="21" xfId="47" applyNumberFormat="1" applyFont="1" applyFill="1" applyBorder="1" applyAlignment="1" applyProtection="1">
      <alignment horizontal="center" vertical="top"/>
      <protection hidden="1"/>
    </xf>
    <xf numFmtId="4" fontId="2" fillId="33" borderId="21" xfId="4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47" applyFont="1" applyBorder="1" applyAlignment="1" applyProtection="1">
      <alignment horizontal="right" vertical="center"/>
      <protection hidden="1" locked="0"/>
    </xf>
    <xf numFmtId="0" fontId="2" fillId="0" borderId="21" xfId="47" applyFont="1" applyBorder="1" applyAlignment="1" applyProtection="1">
      <alignment horizontal="right" vertical="top"/>
      <protection hidden="1"/>
    </xf>
    <xf numFmtId="4" fontId="2" fillId="33" borderId="21" xfId="47" applyNumberFormat="1" applyFont="1" applyFill="1" applyBorder="1" applyAlignment="1" applyProtection="1">
      <alignment horizontal="right" vertical="top"/>
      <protection hidden="1" locked="0"/>
    </xf>
    <xf numFmtId="0" fontId="2" fillId="0" borderId="21" xfId="47" applyFont="1" applyBorder="1" applyAlignment="1" applyProtection="1">
      <alignment horizontal="right" vertical="top"/>
      <protection hidden="1" locked="0"/>
    </xf>
    <xf numFmtId="49" fontId="2" fillId="33" borderId="11" xfId="47" applyNumberFormat="1" applyFont="1" applyFill="1" applyBorder="1" applyAlignment="1" applyProtection="1">
      <alignment horizontal="center" vertical="top"/>
      <protection hidden="1" locked="0"/>
    </xf>
    <xf numFmtId="49" fontId="2" fillId="0" borderId="11" xfId="47" applyNumberFormat="1" applyFont="1" applyBorder="1" applyAlignment="1" applyProtection="1">
      <alignment horizontal="center" vertical="top"/>
      <protection hidden="1" locked="0"/>
    </xf>
    <xf numFmtId="49" fontId="2" fillId="33" borderId="11" xfId="47" applyNumberFormat="1" applyFont="1" applyFill="1" applyBorder="1" applyAlignment="1" applyProtection="1">
      <alignment vertical="top"/>
      <protection hidden="1" locked="0"/>
    </xf>
    <xf numFmtId="49" fontId="2" fillId="0" borderId="11" xfId="47" applyNumberFormat="1" applyBorder="1" applyAlignment="1" applyProtection="1">
      <alignment vertical="top"/>
      <protection hidden="1" locked="0"/>
    </xf>
    <xf numFmtId="49" fontId="2" fillId="33" borderId="22" xfId="47" applyNumberFormat="1" applyFont="1" applyFill="1" applyBorder="1" applyAlignment="1" applyProtection="1">
      <alignment vertical="top"/>
      <protection hidden="1" locked="0"/>
    </xf>
    <xf numFmtId="49" fontId="2" fillId="0" borderId="22" xfId="47" applyNumberFormat="1" applyBorder="1" applyAlignment="1" applyProtection="1">
      <alignment vertical="top"/>
      <protection hidden="1" locked="0"/>
    </xf>
    <xf numFmtId="49" fontId="2" fillId="33" borderId="21" xfId="47" applyNumberFormat="1" applyFont="1" applyFill="1" applyBorder="1" applyAlignment="1" applyProtection="1">
      <alignment vertical="top"/>
      <protection hidden="1" locked="0"/>
    </xf>
    <xf numFmtId="49" fontId="2" fillId="0" borderId="21" xfId="47" applyNumberFormat="1" applyBorder="1" applyAlignment="1" applyProtection="1">
      <alignment vertical="top"/>
      <protection hidden="1" locked="0"/>
    </xf>
    <xf numFmtId="4" fontId="2" fillId="33" borderId="21" xfId="47" applyNumberFormat="1" applyFont="1" applyFill="1" applyBorder="1" applyAlignment="1" applyProtection="1">
      <alignment vertical="top"/>
      <protection hidden="1" locked="0"/>
    </xf>
    <xf numFmtId="0" fontId="2" fillId="0" borderId="21" xfId="47" applyFont="1" applyBorder="1" applyAlignment="1" applyProtection="1">
      <alignment vertical="top"/>
      <protection hidden="1" locked="0"/>
    </xf>
    <xf numFmtId="0" fontId="12" fillId="35" borderId="0" xfId="47" applyFont="1" applyFill="1" applyBorder="1" applyAlignment="1" applyProtection="1">
      <alignment horizontal="center"/>
      <protection hidden="1"/>
    </xf>
    <xf numFmtId="0" fontId="12" fillId="0" borderId="0" xfId="47" applyFont="1" applyBorder="1" applyAlignment="1" applyProtection="1">
      <alignment horizontal="center"/>
      <protection hidden="1"/>
    </xf>
    <xf numFmtId="4" fontId="2" fillId="33" borderId="22" xfId="47" applyNumberFormat="1" applyFont="1" applyFill="1" applyBorder="1" applyAlignment="1" applyProtection="1">
      <alignment horizontal="right" vertical="top"/>
      <protection hidden="1"/>
    </xf>
    <xf numFmtId="0" fontId="2" fillId="0" borderId="22" xfId="47" applyFont="1" applyBorder="1" applyAlignment="1" applyProtection="1">
      <alignment horizontal="right" vertical="top"/>
      <protection hidden="1"/>
    </xf>
    <xf numFmtId="4" fontId="2" fillId="33" borderId="22" xfId="47" applyNumberFormat="1" applyFont="1" applyFill="1" applyBorder="1" applyAlignment="1" applyProtection="1">
      <alignment vertical="top"/>
      <protection hidden="1"/>
    </xf>
    <xf numFmtId="4" fontId="2" fillId="0" borderId="22" xfId="47" applyNumberFormat="1" applyFont="1" applyBorder="1" applyAlignment="1" applyProtection="1">
      <alignment vertical="top"/>
      <protection hidden="1"/>
    </xf>
    <xf numFmtId="4" fontId="2" fillId="33" borderId="22" xfId="47" applyNumberFormat="1" applyFont="1" applyFill="1" applyBorder="1" applyAlignment="1" applyProtection="1">
      <alignment horizontal="right" vertical="top"/>
      <protection hidden="1" locked="0"/>
    </xf>
    <xf numFmtId="4" fontId="2" fillId="0" borderId="22" xfId="47" applyNumberFormat="1" applyFont="1" applyBorder="1" applyAlignment="1" applyProtection="1">
      <alignment horizontal="right" vertical="top"/>
      <protection hidden="1" locked="0"/>
    </xf>
    <xf numFmtId="0" fontId="0" fillId="0" borderId="23" xfId="0" applyBorder="1" applyAlignment="1">
      <alignment vertical="top"/>
    </xf>
    <xf numFmtId="49" fontId="2" fillId="33" borderId="21" xfId="47" applyNumberFormat="1" applyFill="1" applyBorder="1" applyAlignment="1" applyProtection="1">
      <alignment horizontal="center" vertical="top"/>
      <protection hidden="1" locked="0"/>
    </xf>
    <xf numFmtId="4" fontId="2" fillId="33" borderId="11" xfId="47" applyNumberFormat="1" applyFont="1" applyFill="1" applyBorder="1" applyAlignment="1" applyProtection="1">
      <alignment vertical="top"/>
      <protection hidden="1" locked="0"/>
    </xf>
    <xf numFmtId="4" fontId="2" fillId="0" borderId="11" xfId="47" applyNumberFormat="1" applyFont="1" applyBorder="1" applyAlignment="1" applyProtection="1">
      <alignment vertical="top"/>
      <protection hidden="1" locked="0"/>
    </xf>
    <xf numFmtId="0" fontId="5" fillId="33" borderId="21" xfId="47" applyFont="1" applyFill="1" applyBorder="1" applyAlignment="1" applyProtection="1">
      <alignment/>
      <protection hidden="1"/>
    </xf>
    <xf numFmtId="0" fontId="5" fillId="33" borderId="21" xfId="47" applyFont="1" applyFill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0" xfId="0" applyAlignment="1">
      <alignment horizontal="center"/>
    </xf>
    <xf numFmtId="0" fontId="2" fillId="0" borderId="22" xfId="47" applyFont="1" applyBorder="1" applyAlignment="1" applyProtection="1">
      <alignment horizontal="right" vertical="top"/>
      <protection hidden="1" locked="0"/>
    </xf>
    <xf numFmtId="4" fontId="2" fillId="33" borderId="22" xfId="4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47" applyFont="1" applyBorder="1" applyAlignment="1" applyProtection="1">
      <alignment horizontal="right" vertical="center"/>
      <protection hidden="1" locked="0"/>
    </xf>
    <xf numFmtId="4" fontId="2" fillId="33" borderId="11" xfId="47" applyNumberFormat="1" applyFont="1" applyFill="1" applyBorder="1" applyAlignment="1" applyProtection="1">
      <alignment horizontal="right" vertical="top"/>
      <protection hidden="1"/>
    </xf>
    <xf numFmtId="0" fontId="10" fillId="35" borderId="0" xfId="47" applyFont="1" applyFill="1" applyBorder="1" applyAlignment="1" applyProtection="1">
      <alignment horizontal="center"/>
      <protection hidden="1"/>
    </xf>
    <xf numFmtId="49" fontId="2" fillId="0" borderId="21" xfId="47" applyNumberFormat="1" applyBorder="1" applyAlignment="1" applyProtection="1">
      <alignment horizontal="center" vertical="top"/>
      <protection hidden="1" locked="0"/>
    </xf>
    <xf numFmtId="49" fontId="2" fillId="33" borderId="0" xfId="47" applyNumberFormat="1" applyFont="1" applyFill="1" applyBorder="1" applyAlignment="1" applyProtection="1">
      <alignment horizontal="left"/>
      <protection hidden="1" locked="0"/>
    </xf>
    <xf numFmtId="49" fontId="2" fillId="33" borderId="0" xfId="47" applyNumberFormat="1" applyFill="1" applyBorder="1" applyAlignment="1" applyProtection="1">
      <alignment horizontal="left"/>
      <protection hidden="1" locked="0"/>
    </xf>
    <xf numFmtId="4" fontId="2" fillId="0" borderId="21" xfId="47" applyNumberFormat="1" applyFont="1" applyBorder="1" applyAlignment="1" applyProtection="1">
      <alignment horizontal="right" vertical="top"/>
      <protection hidden="1" locked="0"/>
    </xf>
    <xf numFmtId="4" fontId="2" fillId="33" borderId="0" xfId="47" applyNumberFormat="1" applyFont="1" applyFill="1" applyBorder="1" applyAlignment="1" applyProtection="1">
      <alignment vertical="top"/>
      <protection hidden="1" locked="0"/>
    </xf>
    <xf numFmtId="0" fontId="2" fillId="0" borderId="0" xfId="47" applyFont="1" applyBorder="1" applyAlignment="1" applyProtection="1">
      <alignment vertical="top"/>
      <protection hidden="1" locked="0"/>
    </xf>
    <xf numFmtId="49" fontId="2" fillId="33" borderId="0" xfId="47" applyNumberFormat="1" applyFont="1" applyFill="1" applyBorder="1" applyAlignment="1" applyProtection="1">
      <alignment horizontal="center"/>
      <protection hidden="1" locked="0"/>
    </xf>
    <xf numFmtId="49" fontId="2" fillId="0" borderId="0" xfId="47" applyNumberFormat="1" applyBorder="1" applyAlignment="1" applyProtection="1">
      <alignment horizontal="center"/>
      <protection hidden="1" locked="0"/>
    </xf>
    <xf numFmtId="0" fontId="10" fillId="0" borderId="0" xfId="47" applyFont="1" applyBorder="1" applyAlignment="1" applyProtection="1">
      <alignment horizontal="center"/>
      <protection hidden="1"/>
    </xf>
    <xf numFmtId="49" fontId="2" fillId="0" borderId="21" xfId="47" applyNumberFormat="1" applyFont="1" applyBorder="1" applyAlignment="1" applyProtection="1">
      <alignment vertical="top"/>
      <protection hidden="1" locked="0"/>
    </xf>
    <xf numFmtId="1" fontId="2" fillId="33" borderId="31" xfId="47" applyNumberFormat="1" applyFont="1" applyFill="1" applyBorder="1" applyAlignment="1" applyProtection="1">
      <alignment horizontal="center" vertical="top"/>
      <protection hidden="1" locked="0"/>
    </xf>
    <xf numFmtId="1" fontId="2" fillId="0" borderId="45" xfId="47" applyNumberFormat="1" applyFont="1" applyBorder="1" applyAlignment="1" applyProtection="1">
      <alignment vertical="top"/>
      <protection hidden="1" locked="0"/>
    </xf>
    <xf numFmtId="49" fontId="2" fillId="33" borderId="12" xfId="47" applyNumberFormat="1" applyFont="1" applyFill="1" applyBorder="1" applyAlignment="1" applyProtection="1">
      <alignment horizontal="center" vertical="top"/>
      <protection hidden="1" locked="0"/>
    </xf>
    <xf numFmtId="49" fontId="2" fillId="0" borderId="47" xfId="47" applyNumberFormat="1" applyFont="1" applyBorder="1" applyAlignment="1" applyProtection="1">
      <alignment vertical="top"/>
      <protection hidden="1" locked="0"/>
    </xf>
    <xf numFmtId="49" fontId="2" fillId="33" borderId="31" xfId="47" applyNumberFormat="1" applyFont="1" applyFill="1" applyBorder="1" applyAlignment="1" applyProtection="1">
      <alignment horizontal="center" vertical="top"/>
      <protection hidden="1" locked="0"/>
    </xf>
    <xf numFmtId="49" fontId="2" fillId="0" borderId="45" xfId="47" applyNumberFormat="1" applyFont="1" applyBorder="1" applyAlignment="1" applyProtection="1">
      <alignment vertical="top"/>
      <protection hidden="1" locked="0"/>
    </xf>
    <xf numFmtId="1" fontId="2" fillId="33" borderId="13" xfId="47" applyNumberFormat="1" applyFont="1" applyFill="1" applyBorder="1" applyAlignment="1" applyProtection="1">
      <alignment horizontal="center" vertical="top"/>
      <protection hidden="1" locked="0"/>
    </xf>
    <xf numFmtId="1" fontId="2" fillId="0" borderId="46" xfId="47" applyNumberFormat="1" applyFont="1" applyBorder="1" applyAlignment="1" applyProtection="1">
      <alignment vertical="top"/>
      <protection hidden="1" locked="0"/>
    </xf>
    <xf numFmtId="49" fontId="2" fillId="0" borderId="21" xfId="47" applyNumberFormat="1" applyFont="1" applyBorder="1" applyAlignment="1" applyProtection="1">
      <alignment horizontal="center" vertical="top"/>
      <protection hidden="1" locked="0"/>
    </xf>
    <xf numFmtId="49" fontId="2" fillId="33" borderId="13" xfId="47" applyNumberFormat="1" applyFont="1" applyFill="1" applyBorder="1" applyAlignment="1" applyProtection="1">
      <alignment horizontal="center" vertical="top"/>
      <protection hidden="1" locked="0"/>
    </xf>
    <xf numFmtId="49" fontId="2" fillId="33" borderId="0" xfId="47" applyNumberFormat="1" applyFont="1" applyFill="1" applyBorder="1" applyAlignment="1" applyProtection="1">
      <alignment horizontal="left" vertical="center"/>
      <protection hidden="1" locked="0"/>
    </xf>
    <xf numFmtId="0" fontId="2" fillId="33" borderId="0" xfId="47" applyFont="1" applyFill="1" applyBorder="1" applyAlignment="1" applyProtection="1">
      <alignment horizontal="left" vertical="center"/>
      <protection hidden="1" locked="0"/>
    </xf>
    <xf numFmtId="0" fontId="2" fillId="0" borderId="0" xfId="47" applyFont="1" applyBorder="1" applyAlignment="1" applyProtection="1">
      <alignment horizontal="left" vertical="center"/>
      <protection hidden="1" locked="0"/>
    </xf>
    <xf numFmtId="0" fontId="2" fillId="33" borderId="0" xfId="47" applyFont="1" applyFill="1" applyBorder="1" applyAlignment="1" applyProtection="1">
      <alignment horizontal="center" vertical="top"/>
      <protection hidden="1" locked="0"/>
    </xf>
    <xf numFmtId="0" fontId="2" fillId="33" borderId="0" xfId="47" applyFont="1" applyFill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hidden="1" locked="0"/>
    </xf>
    <xf numFmtId="0" fontId="2" fillId="0" borderId="0" xfId="47" applyFont="1" applyBorder="1" applyAlignment="1" applyProtection="1">
      <alignment horizontal="left"/>
      <protection hidden="1" locked="0"/>
    </xf>
    <xf numFmtId="14" fontId="2" fillId="0" borderId="0" xfId="47" applyNumberFormat="1" applyFont="1" applyBorder="1" applyAlignment="1" applyProtection="1">
      <alignment horizontal="center" vertical="center"/>
      <protection hidden="1" locked="0"/>
    </xf>
    <xf numFmtId="14" fontId="2" fillId="0" borderId="0" xfId="47" applyNumberFormat="1" applyFont="1" applyBorder="1" applyAlignment="1" applyProtection="1">
      <alignment/>
      <protection hidden="1" locked="0"/>
    </xf>
    <xf numFmtId="164" fontId="5" fillId="33" borderId="21" xfId="47" applyNumberFormat="1" applyFont="1" applyFill="1" applyBorder="1" applyAlignment="1" applyProtection="1">
      <alignment vertical="center"/>
      <protection hidden="1" locked="0"/>
    </xf>
    <xf numFmtId="4" fontId="2" fillId="33" borderId="0" xfId="47" applyNumberFormat="1" applyFill="1" applyBorder="1" applyAlignment="1" applyProtection="1">
      <alignment vertical="center"/>
      <protection hidden="1" locked="0"/>
    </xf>
    <xf numFmtId="49" fontId="2" fillId="33" borderId="31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47" applyNumberFormat="1" applyBorder="1" applyAlignment="1" applyProtection="1">
      <alignment horizontal="center" vertical="center"/>
      <protection hidden="1" locked="0"/>
    </xf>
    <xf numFmtId="49" fontId="2" fillId="33" borderId="11" xfId="47" applyNumberFormat="1" applyFill="1" applyBorder="1" applyAlignment="1" applyProtection="1">
      <alignment horizontal="center" vertical="center"/>
      <protection hidden="1" locked="0"/>
    </xf>
    <xf numFmtId="49" fontId="2" fillId="33" borderId="21" xfId="47" applyNumberFormat="1" applyFill="1" applyBorder="1" applyAlignment="1" applyProtection="1">
      <alignment horizontal="center" vertical="center"/>
      <protection hidden="1" locked="0"/>
    </xf>
    <xf numFmtId="1" fontId="2" fillId="33" borderId="44" xfId="47" applyNumberFormat="1" applyFont="1" applyFill="1" applyBorder="1" applyAlignment="1" applyProtection="1">
      <alignment horizontal="center" vertical="center"/>
      <protection hidden="1" locked="0"/>
    </xf>
    <xf numFmtId="1" fontId="2" fillId="0" borderId="0" xfId="47" applyNumberFormat="1" applyBorder="1" applyAlignment="1" applyProtection="1">
      <alignment horizontal="center" vertical="center"/>
      <protection hidden="1" locked="0"/>
    </xf>
    <xf numFmtId="1" fontId="2" fillId="0" borderId="14" xfId="47" applyNumberFormat="1" applyBorder="1" applyAlignment="1" applyProtection="1">
      <alignment horizontal="center" vertical="center"/>
      <protection hidden="1" locked="0"/>
    </xf>
    <xf numFmtId="49" fontId="2" fillId="33" borderId="41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47" applyNumberFormat="1" applyBorder="1" applyAlignment="1" applyProtection="1">
      <alignment horizontal="center" vertical="center"/>
      <protection hidden="1" locked="0"/>
    </xf>
    <xf numFmtId="49" fontId="2" fillId="0" borderId="43" xfId="47" applyNumberFormat="1" applyBorder="1" applyAlignment="1" applyProtection="1">
      <alignment horizontal="center" vertical="center"/>
      <protection hidden="1" locked="0"/>
    </xf>
    <xf numFmtId="49" fontId="2" fillId="0" borderId="44" xfId="47" applyNumberFormat="1" applyBorder="1" applyAlignment="1" applyProtection="1">
      <alignment horizontal="center" vertical="center"/>
      <protection hidden="1" locked="0"/>
    </xf>
    <xf numFmtId="49" fontId="2" fillId="0" borderId="0" xfId="47" applyNumberFormat="1" applyBorder="1" applyAlignment="1" applyProtection="1">
      <alignment horizontal="center" vertical="center"/>
      <protection hidden="1" locked="0"/>
    </xf>
    <xf numFmtId="49" fontId="2" fillId="0" borderId="14" xfId="47" applyNumberForma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vertical="top"/>
      <protection locked="0"/>
    </xf>
    <xf numFmtId="4" fontId="2" fillId="0" borderId="11" xfId="47" applyNumberFormat="1" applyFont="1" applyBorder="1" applyAlignment="1" applyProtection="1">
      <alignment horizontal="right" vertical="top"/>
      <protection hidden="1"/>
    </xf>
    <xf numFmtId="4" fontId="2" fillId="33" borderId="0" xfId="47" applyNumberFormat="1" applyFont="1" applyFill="1" applyBorder="1" applyAlignment="1" applyProtection="1">
      <alignment vertical="center"/>
      <protection hidden="1"/>
    </xf>
    <xf numFmtId="0" fontId="2" fillId="0" borderId="0" xfId="47" applyFont="1" applyBorder="1" applyAlignment="1" applyProtection="1">
      <alignment vertical="center"/>
      <protection hidden="1"/>
    </xf>
    <xf numFmtId="1" fontId="2" fillId="33" borderId="0" xfId="47" applyNumberFormat="1" applyFont="1" applyFill="1" applyBorder="1" applyAlignment="1" applyProtection="1">
      <alignment horizontal="center" vertical="center"/>
      <protection hidden="1" locked="0"/>
    </xf>
    <xf numFmtId="1" fontId="2" fillId="33" borderId="0" xfId="47" applyNumberFormat="1" applyFill="1" applyBorder="1" applyAlignment="1" applyProtection="1">
      <alignment horizontal="center" vertical="center"/>
      <protection hidden="1" locked="0"/>
    </xf>
    <xf numFmtId="1" fontId="2" fillId="33" borderId="14" xfId="47" applyNumberFormat="1" applyFill="1" applyBorder="1" applyAlignment="1" applyProtection="1">
      <alignment horizontal="center" vertical="center"/>
      <protection hidden="1" locked="0"/>
    </xf>
    <xf numFmtId="1" fontId="2" fillId="0" borderId="21" xfId="47" applyNumberFormat="1" applyBorder="1" applyAlignment="1" applyProtection="1">
      <alignment horizontal="center" vertical="center"/>
      <protection hidden="1"/>
    </xf>
    <xf numFmtId="49" fontId="2" fillId="33" borderId="12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47" applyNumberFormat="1" applyBorder="1" applyAlignment="1" applyProtection="1">
      <alignment horizontal="center" vertical="center"/>
      <protection hidden="1" locked="0"/>
    </xf>
    <xf numFmtId="0" fontId="2" fillId="33" borderId="0" xfId="47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77" fillId="0" borderId="28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6</xdr:row>
      <xdr:rowOff>66675</xdr:rowOff>
    </xdr:from>
    <xdr:to>
      <xdr:col>9</xdr:col>
      <xdr:colOff>219075</xdr:colOff>
      <xdr:row>8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447800"/>
          <a:ext cx="2657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23</xdr:col>
      <xdr:colOff>19050</xdr:colOff>
      <xdr:row>5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3907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9525</xdr:rowOff>
    </xdr:from>
    <xdr:to>
      <xdr:col>22</xdr:col>
      <xdr:colOff>47625</xdr:colOff>
      <xdr:row>82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696575"/>
          <a:ext cx="23431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303</xdr:row>
      <xdr:rowOff>95250</xdr:rowOff>
    </xdr:from>
    <xdr:to>
      <xdr:col>23</xdr:col>
      <xdr:colOff>95250</xdr:colOff>
      <xdr:row>308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034325"/>
          <a:ext cx="25717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153</xdr:row>
      <xdr:rowOff>161925</xdr:rowOff>
    </xdr:from>
    <xdr:to>
      <xdr:col>23</xdr:col>
      <xdr:colOff>0</xdr:colOff>
      <xdr:row>158</xdr:row>
      <xdr:rowOff>161925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459825"/>
          <a:ext cx="23526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R201"/>
  <sheetViews>
    <sheetView showGridLines="0" tabSelected="1" zoomScale="110" zoomScaleNormal="110" zoomScalePageLayoutView="0" workbookViewId="0" topLeftCell="A1">
      <selection activeCell="P159" sqref="P159"/>
    </sheetView>
  </sheetViews>
  <sheetFormatPr defaultColWidth="9.140625" defaultRowHeight="15"/>
  <cols>
    <col min="1" max="1" width="5.8515625" style="0" customWidth="1"/>
    <col min="2" max="2" width="10.28125" style="0" customWidth="1"/>
    <col min="6" max="6" width="7.7109375" style="0" customWidth="1"/>
    <col min="7" max="7" width="11.421875" style="0" customWidth="1"/>
    <col min="10" max="10" width="14.8515625" style="0" customWidth="1"/>
    <col min="11" max="11" width="11.7109375" style="0" customWidth="1"/>
    <col min="12" max="12" width="14.57421875" style="0" customWidth="1"/>
    <col min="15" max="15" width="10.57421875" style="0" customWidth="1"/>
    <col min="16" max="24" width="34.28125" style="0" customWidth="1"/>
    <col min="25" max="25" width="44.28125" style="0" customWidth="1"/>
    <col min="26" max="26" width="34.28125" style="0" customWidth="1"/>
  </cols>
  <sheetData>
    <row r="1" spans="1:44" s="228" customFormat="1" ht="15.7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228" customFormat="1" ht="24.75" customHeight="1" thickBot="1">
      <c r="A2"/>
      <c r="B2"/>
      <c r="C2"/>
      <c r="D2" s="167"/>
      <c r="E2" s="168" t="s">
        <v>120</v>
      </c>
      <c r="F2" s="169"/>
      <c r="G2" s="169"/>
      <c r="H2" s="169"/>
      <c r="I2" s="17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28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228" customFormat="1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228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228" customFormat="1" ht="23.25" customHeight="1">
      <c r="A6"/>
      <c r="B6"/>
      <c r="C6" s="291" t="s">
        <v>121</v>
      </c>
      <c r="D6" s="292"/>
      <c r="E6" s="293"/>
      <c r="F6" s="294"/>
      <c r="G6" s="29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228" customFormat="1" ht="6" customHeight="1">
      <c r="A7"/>
      <c r="B7"/>
      <c r="C7"/>
      <c r="D7"/>
      <c r="E7"/>
      <c r="F7"/>
      <c r="G7"/>
      <c r="H7" s="171"/>
      <c r="I7" s="171"/>
      <c r="J7" s="17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228" customFormat="1" ht="23.25" customHeight="1">
      <c r="A8"/>
      <c r="B8"/>
      <c r="C8" s="291" t="s">
        <v>122</v>
      </c>
      <c r="D8" s="292"/>
      <c r="E8" s="295"/>
      <c r="F8" s="296"/>
      <c r="G8" s="296"/>
      <c r="H8" s="171"/>
      <c r="I8" s="171"/>
      <c r="J8" s="17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228" customFormat="1" ht="6" customHeight="1">
      <c r="A9"/>
      <c r="B9"/>
      <c r="C9" s="174"/>
      <c r="D9" s="174"/>
      <c r="E9" s="174"/>
      <c r="F9" s="173"/>
      <c r="G9" s="173"/>
      <c r="H9" s="171"/>
      <c r="I9" s="171"/>
      <c r="J9" s="17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228" customFormat="1" ht="15" hidden="1">
      <c r="A10"/>
      <c r="B10"/>
      <c r="C10" s="174"/>
      <c r="D10" s="174"/>
      <c r="E10" s="174"/>
      <c r="F10" s="173"/>
      <c r="G10" s="173"/>
      <c r="H10" s="171"/>
      <c r="I10" s="171"/>
      <c r="J10" s="17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228" customFormat="1" ht="15" hidden="1">
      <c r="A11"/>
      <c r="B11"/>
      <c r="C11" s="174"/>
      <c r="D11" s="174"/>
      <c r="E11" s="174"/>
      <c r="F11" s="173"/>
      <c r="G11" s="173"/>
      <c r="H11" s="171"/>
      <c r="I11" s="171"/>
      <c r="J11" s="17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228" customFormat="1" ht="23.25" customHeight="1">
      <c r="A12"/>
      <c r="B12"/>
      <c r="C12" s="283" t="s">
        <v>123</v>
      </c>
      <c r="D12" s="284"/>
      <c r="E12" s="285"/>
      <c r="F12" s="239"/>
      <c r="G12" s="171"/>
      <c r="H12" s="171"/>
      <c r="I12" s="171"/>
      <c r="J12" s="17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228" customFormat="1" ht="15">
      <c r="A13"/>
      <c r="B13"/>
      <c r="C13" s="175"/>
      <c r="D13" s="175"/>
      <c r="E13" s="175"/>
      <c r="F13" s="176"/>
      <c r="G13" s="171"/>
      <c r="H13" s="171"/>
      <c r="I13" s="171"/>
      <c r="J13" s="17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228" customFormat="1" ht="15" hidden="1">
      <c r="A14"/>
      <c r="B14"/>
      <c r="C14" s="175"/>
      <c r="D14" s="175"/>
      <c r="E14" s="175"/>
      <c r="F14" s="176"/>
      <c r="G14" s="171"/>
      <c r="H14" s="171"/>
      <c r="I14" s="171"/>
      <c r="J14" s="17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228" customFormat="1" ht="15" hidden="1">
      <c r="A15"/>
      <c r="B15"/>
      <c r="C15" s="171"/>
      <c r="D15" s="171"/>
      <c r="E15" s="171"/>
      <c r="F15" s="171"/>
      <c r="G15" s="171"/>
      <c r="H15" s="171"/>
      <c r="I15" s="171"/>
      <c r="J15" s="17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228" customFormat="1" ht="15" hidden="1">
      <c r="A16"/>
      <c r="B16"/>
      <c r="C16" s="177"/>
      <c r="D16" s="177"/>
      <c r="E16" s="178"/>
      <c r="F16" s="171"/>
      <c r="G16" s="171"/>
      <c r="H16" s="171"/>
      <c r="I16" s="171"/>
      <c r="J16" s="17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228" customFormat="1" ht="21.75" customHeight="1">
      <c r="A17"/>
      <c r="B17"/>
      <c r="C17" s="286" t="s">
        <v>124</v>
      </c>
      <c r="D17" s="287"/>
      <c r="E17" s="288"/>
      <c r="F17" s="289"/>
      <c r="G17" s="290"/>
      <c r="H17" s="282"/>
      <c r="I17" s="282"/>
      <c r="J17" s="17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228" customFormat="1" ht="6.75" customHeight="1">
      <c r="A18"/>
      <c r="B18"/>
      <c r="C18" s="180"/>
      <c r="D18" s="180"/>
      <c r="E18" s="180"/>
      <c r="F18" s="181"/>
      <c r="G18" s="181"/>
      <c r="H18" s="179"/>
      <c r="I18" s="179"/>
      <c r="J18" s="17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228" customFormat="1" ht="21.75" customHeight="1">
      <c r="A19"/>
      <c r="B19"/>
      <c r="C19" s="286" t="s">
        <v>125</v>
      </c>
      <c r="D19" s="287"/>
      <c r="E19" s="287"/>
      <c r="F19" s="288"/>
      <c r="G19" s="232"/>
      <c r="H19" s="179"/>
      <c r="I19" s="179"/>
      <c r="J19" s="17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228" customFormat="1" ht="15">
      <c r="A20"/>
      <c r="B20"/>
      <c r="C20" s="171"/>
      <c r="D20" s="171"/>
      <c r="E20" s="171"/>
      <c r="F20" s="171"/>
      <c r="G20" s="171"/>
      <c r="H20" s="179"/>
      <c r="I20" s="179"/>
      <c r="J20" s="17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228" customFormat="1" ht="20.25" customHeight="1">
      <c r="A21"/>
      <c r="B21"/>
      <c r="C21" s="297" t="s">
        <v>126</v>
      </c>
      <c r="D21" s="298"/>
      <c r="E21" s="299"/>
      <c r="F21" s="310"/>
      <c r="G21" s="311"/>
      <c r="H21" s="282"/>
      <c r="I21" s="282"/>
      <c r="J21" s="17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228" customFormat="1" ht="7.5" customHeight="1">
      <c r="A22"/>
      <c r="B22"/>
      <c r="C22" s="180"/>
      <c r="D22" s="180"/>
      <c r="E22" s="180"/>
      <c r="F22" s="181"/>
      <c r="G22" s="181"/>
      <c r="H22" s="179"/>
      <c r="I22" s="179"/>
      <c r="J22" s="17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228" customFormat="1" ht="20.25" customHeight="1">
      <c r="A23"/>
      <c r="B23"/>
      <c r="C23" s="297" t="s">
        <v>127</v>
      </c>
      <c r="D23" s="298"/>
      <c r="E23" s="298"/>
      <c r="F23" s="299"/>
      <c r="G23" s="232"/>
      <c r="H23" s="171"/>
      <c r="I23" s="171"/>
      <c r="J23" s="17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228" customFormat="1" ht="15">
      <c r="A24"/>
      <c r="B24"/>
      <c r="C24" s="171"/>
      <c r="D24" s="171"/>
      <c r="E24" s="171"/>
      <c r="F24" s="182"/>
      <c r="G24" s="182"/>
      <c r="H24" s="171"/>
      <c r="I24" s="171"/>
      <c r="J24" s="17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228" customFormat="1" ht="20.25" customHeight="1">
      <c r="A25"/>
      <c r="B25"/>
      <c r="C25" s="300" t="s">
        <v>128</v>
      </c>
      <c r="D25" s="301"/>
      <c r="E25" s="301"/>
      <c r="F25" s="302"/>
      <c r="G25" s="232"/>
      <c r="H25" s="171"/>
      <c r="I25" s="171"/>
      <c r="J25" s="17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228" customFormat="1" ht="14.25" customHeight="1">
      <c r="A26"/>
      <c r="B26"/>
      <c r="C26" s="171"/>
      <c r="D26" s="171"/>
      <c r="E26" s="171"/>
      <c r="F26" s="171"/>
      <c r="G26" s="183" t="s">
        <v>129</v>
      </c>
      <c r="H26" s="171"/>
      <c r="I26" s="171"/>
      <c r="J26" s="17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228" customFormat="1" ht="15" hidden="1">
      <c r="A27"/>
      <c r="B27"/>
      <c r="C27" s="303" t="s">
        <v>130</v>
      </c>
      <c r="D27" s="304"/>
      <c r="E27" s="304"/>
      <c r="F27" s="305"/>
      <c r="G27" s="184">
        <v>40704</v>
      </c>
      <c r="H27" s="171"/>
      <c r="I27" s="171"/>
      <c r="J27" s="17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228" customFormat="1" ht="3" customHeight="1" thickBot="1">
      <c r="A28"/>
      <c r="B28"/>
      <c r="C28" s="171"/>
      <c r="D28" s="171"/>
      <c r="E28" s="171"/>
      <c r="F28" s="171"/>
      <c r="G28" s="171"/>
      <c r="H28" s="171"/>
      <c r="I28" s="171"/>
      <c r="J28" s="17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28" customFormat="1" ht="24" customHeight="1" thickBot="1" thickTop="1">
      <c r="A29"/>
      <c r="B29"/>
      <c r="C29" s="306" t="s">
        <v>131</v>
      </c>
      <c r="D29" s="307"/>
      <c r="E29" s="308"/>
      <c r="F29" s="308"/>
      <c r="G29" s="309"/>
      <c r="H29" s="312">
        <f>(F17-F21)+J30</f>
        <v>0</v>
      </c>
      <c r="I29" s="312"/>
      <c r="J29" s="23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228" customFormat="1" ht="15.75" thickBot="1">
      <c r="A30"/>
      <c r="B30"/>
      <c r="C30"/>
      <c r="D30" s="171"/>
      <c r="E30" s="186"/>
      <c r="F30" s="186"/>
      <c r="G30" s="187"/>
      <c r="H30" s="313" t="s">
        <v>132</v>
      </c>
      <c r="I30" s="314"/>
      <c r="J30" s="235">
        <f>+L56</f>
        <v>0</v>
      </c>
      <c r="K30" s="237"/>
      <c r="L30" s="14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228" customFormat="1" ht="15">
      <c r="A31"/>
      <c r="B31"/>
      <c r="C31" s="171"/>
      <c r="D31" s="171"/>
      <c r="E31" s="186"/>
      <c r="F31" s="186"/>
      <c r="G31" s="187"/>
      <c r="H31" s="171"/>
      <c r="I31" s="171"/>
      <c r="J31" s="18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228" customFormat="1" ht="24" customHeight="1">
      <c r="A32"/>
      <c r="B32"/>
      <c r="C32" s="306">
        <f>IF(I67=0,"",CONCATENATE("Sanzione ",H67*100,"%"," ",IF(H67=H$62,"giorn. ",""),"su € ",I67))</f>
      </c>
      <c r="D32" s="307"/>
      <c r="E32" s="308"/>
      <c r="F32" s="308"/>
      <c r="G32" s="309"/>
      <c r="H32" s="333">
        <f>+L67</f>
        <v>0</v>
      </c>
      <c r="I32" s="334"/>
      <c r="J32" s="18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228" customFormat="1" ht="21" customHeight="1">
      <c r="A33"/>
      <c r="B33"/>
      <c r="C33" s="306">
        <f>IF(H67=H68,"",IF(I68=0,"",CONCATENATE("Sanzione ",H68*100,"%"," ",IF(H68=H$62,"giorn. ",""),"su € ",I68)))</f>
      </c>
      <c r="D33" s="307"/>
      <c r="E33" s="308"/>
      <c r="F33" s="308"/>
      <c r="G33" s="309"/>
      <c r="H33" s="335"/>
      <c r="I33" s="336"/>
      <c r="J33" s="17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228" customFormat="1" ht="18.75" customHeight="1" hidden="1">
      <c r="A34"/>
      <c r="B34"/>
      <c r="C34" s="320" t="s">
        <v>122</v>
      </c>
      <c r="D34" s="321"/>
      <c r="E34" s="322"/>
      <c r="F34" s="323" t="s">
        <v>133</v>
      </c>
      <c r="G34" s="324"/>
      <c r="H34" s="171"/>
      <c r="I34" s="171"/>
      <c r="J34" s="18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228" customFormat="1" ht="15" hidden="1">
      <c r="A35"/>
      <c r="B35"/>
      <c r="C35"/>
      <c r="D35" s="148"/>
      <c r="E35" s="148"/>
      <c r="F35"/>
      <c r="G35" s="148"/>
      <c r="H35" s="171"/>
      <c r="I35" s="171"/>
      <c r="J35" s="18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228" customFormat="1" ht="15">
      <c r="A36"/>
      <c r="B36"/>
      <c r="C36"/>
      <c r="D36" s="148"/>
      <c r="E36" s="148"/>
      <c r="F36"/>
      <c r="G36" s="148"/>
      <c r="H36" s="171"/>
      <c r="I36" s="171"/>
      <c r="J36" s="18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228" customFormat="1" ht="15">
      <c r="A37"/>
      <c r="B37"/>
      <c r="C37"/>
      <c r="D37" s="148"/>
      <c r="E37" s="148"/>
      <c r="F37"/>
      <c r="G37" s="148"/>
      <c r="H37" s="171"/>
      <c r="I37" s="171"/>
      <c r="J37" s="18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228" customFormat="1" ht="15.75">
      <c r="A38"/>
      <c r="B38" s="188" t="s">
        <v>134</v>
      </c>
      <c r="C38" s="189"/>
      <c r="D38" s="189"/>
      <c r="E38" s="189"/>
      <c r="F38" s="189"/>
      <c r="G38" s="171"/>
      <c r="H38" s="171"/>
      <c r="I38" s="171"/>
      <c r="J38" s="18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228" customFormat="1" ht="15.75" thickBot="1">
      <c r="A39" s="171"/>
      <c r="B39" s="189"/>
      <c r="C39" s="189"/>
      <c r="D39" s="189"/>
      <c r="E39" s="189"/>
      <c r="F39" s="189"/>
      <c r="G39" s="171"/>
      <c r="H39" s="171"/>
      <c r="I39" s="171"/>
      <c r="J39" s="18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228" customFormat="1" ht="34.5" thickBot="1" thickTop="1">
      <c r="A40" s="171"/>
      <c r="B40" s="190" t="s">
        <v>135</v>
      </c>
      <c r="C40" s="191"/>
      <c r="D40" s="325" t="s">
        <v>136</v>
      </c>
      <c r="E40" s="326"/>
      <c r="F40" s="327"/>
      <c r="G40" s="171"/>
      <c r="H40" s="171"/>
      <c r="I40" s="171"/>
      <c r="J40" s="18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228" customFormat="1" ht="15.75" thickTop="1">
      <c r="A41" s="171"/>
      <c r="B41" s="189"/>
      <c r="C41" s="189"/>
      <c r="D41" s="189"/>
      <c r="E41" s="189"/>
      <c r="F41" s="189"/>
      <c r="G41" s="171"/>
      <c r="H41" s="171"/>
      <c r="I41" s="171"/>
      <c r="J41" s="18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228" customFormat="1" ht="16.5">
      <c r="A42" s="171"/>
      <c r="B42" s="192">
        <f>IF(F$17=0,"",K125)</f>
      </c>
      <c r="C42" s="193"/>
      <c r="D42" s="328">
        <f>IF(B43=0,H29+H32,IF(K127="",H29,H29-J30))</f>
        <v>0</v>
      </c>
      <c r="E42" s="329"/>
      <c r="F42" s="330"/>
      <c r="G42" s="171"/>
      <c r="H42" s="171"/>
      <c r="I42" s="171"/>
      <c r="J42" s="18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228" customFormat="1" ht="16.5">
      <c r="A43" s="171"/>
      <c r="B43" s="192">
        <f>IF(F$17=0,"",K126)</f>
      </c>
      <c r="C43" s="193"/>
      <c r="D43" s="337">
        <f>IF(B43=0,"",H32)</f>
        <v>0</v>
      </c>
      <c r="E43" s="338"/>
      <c r="F43" s="339"/>
      <c r="G43" s="171"/>
      <c r="H43" s="171"/>
      <c r="I43" s="171"/>
      <c r="J43" s="18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228" customFormat="1" ht="16.5">
      <c r="A44" s="171"/>
      <c r="B44" s="192">
        <f>IF(F$17=0,"",K127)</f>
      </c>
      <c r="C44" s="193"/>
      <c r="D44" s="328">
        <f>IF(K127="","",J30)</f>
        <v>0</v>
      </c>
      <c r="E44" s="329"/>
      <c r="F44" s="340"/>
      <c r="G44" s="171"/>
      <c r="H44" s="171"/>
      <c r="I44" s="171"/>
      <c r="J44" s="18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228" customFormat="1" ht="15" hidden="1">
      <c r="A45"/>
      <c r="B45"/>
      <c r="C45"/>
      <c r="D45" s="148"/>
      <c r="E45" s="148"/>
      <c r="F45"/>
      <c r="G45" s="148"/>
      <c r="H45" s="171"/>
      <c r="I45" s="171"/>
      <c r="J45" s="185"/>
      <c r="K45"/>
      <c r="L45" s="331" t="s">
        <v>231</v>
      </c>
      <c r="M45" s="33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228" customFormat="1" ht="15" hidden="1">
      <c r="A46"/>
      <c r="B46"/>
      <c r="C46"/>
      <c r="D46" s="148"/>
      <c r="E46" s="148"/>
      <c r="F46"/>
      <c r="G46" s="148"/>
      <c r="H46" s="171"/>
      <c r="I46" s="253" t="s">
        <v>230</v>
      </c>
      <c r="J46" s="249">
        <v>2014</v>
      </c>
      <c r="K46" s="249">
        <v>2015</v>
      </c>
      <c r="L46" s="238" t="s">
        <v>137</v>
      </c>
      <c r="M46" s="259" t="s">
        <v>139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228" customFormat="1" ht="15" hidden="1">
      <c r="A47"/>
      <c r="B47"/>
      <c r="C47"/>
      <c r="D47" s="148"/>
      <c r="E47" s="148" t="s">
        <v>229</v>
      </c>
      <c r="F47"/>
      <c r="G47" s="148"/>
      <c r="H47" s="171"/>
      <c r="I47" s="254">
        <f>IF(G23="",0,G23-G19)</f>
        <v>0</v>
      </c>
      <c r="J47" s="254">
        <f>IF(G23&lt;=G52,I47,IF(G19&gt;G52,0,G52-G19))</f>
        <v>0</v>
      </c>
      <c r="K47" s="254">
        <f>IF(I47&gt;J47,I47-J47,0)</f>
        <v>0</v>
      </c>
      <c r="L47" s="213">
        <f>+F17</f>
        <v>0</v>
      </c>
      <c r="M47" s="257">
        <f>+F21</f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228" customFormat="1" ht="15" hidden="1">
      <c r="A48"/>
      <c r="B48"/>
      <c r="C48"/>
      <c r="D48"/>
      <c r="E48" t="s">
        <v>239</v>
      </c>
      <c r="F48"/>
      <c r="G48"/>
      <c r="H48"/>
      <c r="I48" s="249">
        <f>IF(G19="",0,G25-G19)</f>
        <v>0</v>
      </c>
      <c r="J48" s="249">
        <f>IF(G25&lt;=G52,I48,IF(G19&gt;G52,0,G52-G19-J47))</f>
        <v>0</v>
      </c>
      <c r="K48" s="254">
        <f>IF(I48&gt;J48,I48-J48,0)</f>
        <v>0</v>
      </c>
      <c r="L48" s="213">
        <f>+F17-F21</f>
        <v>0</v>
      </c>
      <c r="M48" s="257">
        <f>+L48</f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228" customFormat="1" ht="15" hidden="1">
      <c r="A49"/>
      <c r="B49"/>
      <c r="C49"/>
      <c r="D49"/>
      <c r="E49" t="s">
        <v>240</v>
      </c>
      <c r="F49"/>
      <c r="G49"/>
      <c r="H49"/>
      <c r="I49" s="256">
        <f>IF(G19="",0,G25-G19-I47)</f>
        <v>0</v>
      </c>
      <c r="J49" s="256">
        <f>+J48</f>
        <v>0</v>
      </c>
      <c r="K49" s="256">
        <f>+I49-J49</f>
        <v>0</v>
      </c>
      <c r="L49" s="213">
        <f>+L48</f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228" customFormat="1" ht="15" hidden="1">
      <c r="A50"/>
      <c r="B50"/>
      <c r="C50"/>
      <c r="D50"/>
      <c r="E50"/>
      <c r="F50"/>
      <c r="G50" s="194"/>
      <c r="H50" s="195"/>
      <c r="I50"/>
      <c r="J50" s="266"/>
      <c r="K50"/>
      <c r="L50" s="19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228" customFormat="1" ht="15" hidden="1">
      <c r="A51"/>
      <c r="B51"/>
      <c r="C51"/>
      <c r="D51"/>
      <c r="E51"/>
      <c r="F51"/>
      <c r="G51" s="194"/>
      <c r="H51" s="195"/>
      <c r="I51"/>
      <c r="J51" s="196"/>
      <c r="K51"/>
      <c r="L51" s="19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228" customFormat="1" ht="15" hidden="1">
      <c r="A52"/>
      <c r="B52"/>
      <c r="C52"/>
      <c r="D52"/>
      <c r="E52"/>
      <c r="F52"/>
      <c r="G52" s="194">
        <f>+'codici tributo'!B4</f>
        <v>42004</v>
      </c>
      <c r="H52" s="195">
        <f>+'codici tributo'!C4</f>
        <v>0.01</v>
      </c>
      <c r="I52"/>
      <c r="J52" s="196">
        <f>IF(K52=0,0,L47)</f>
        <v>0</v>
      </c>
      <c r="K52">
        <f>+J47</f>
        <v>0</v>
      </c>
      <c r="L52" s="196">
        <f>+J52*K52*H52/M52</f>
        <v>0</v>
      </c>
      <c r="M52">
        <v>365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228" customFormat="1" ht="15" hidden="1">
      <c r="A53"/>
      <c r="B53"/>
      <c r="C53"/>
      <c r="D53"/>
      <c r="E53" t="s">
        <v>228</v>
      </c>
      <c r="F53"/>
      <c r="G53" s="194">
        <f>+G52</f>
        <v>42004</v>
      </c>
      <c r="H53" s="195">
        <f>+H52</f>
        <v>0.01</v>
      </c>
      <c r="I53"/>
      <c r="J53" s="196">
        <f>IF(K53=0,0,F$17-F$21)</f>
        <v>0</v>
      </c>
      <c r="K53">
        <f>+J49</f>
        <v>0</v>
      </c>
      <c r="L53" s="196">
        <f>+J53*K53*H53/M53</f>
        <v>0</v>
      </c>
      <c r="M53">
        <v>365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228" customFormat="1" ht="15" hidden="1">
      <c r="A54"/>
      <c r="B54"/>
      <c r="C54"/>
      <c r="D54"/>
      <c r="E54" s="195">
        <f>+'codici tributo'!C5</f>
        <v>0.005</v>
      </c>
      <c r="F54"/>
      <c r="G54" s="197">
        <f>+G52+1</f>
        <v>42005</v>
      </c>
      <c r="H54" s="195">
        <f>IF(K$30="",E54,K30)</f>
        <v>0.005</v>
      </c>
      <c r="I54"/>
      <c r="J54" s="196">
        <f>IF(K54=0,0,L47)</f>
        <v>0</v>
      </c>
      <c r="K54">
        <f>+K47</f>
        <v>0</v>
      </c>
      <c r="L54" s="196">
        <f>+J54*K54*H54/N54</f>
        <v>0</v>
      </c>
      <c r="M54" s="198">
        <f>+G54-G52</f>
        <v>1</v>
      </c>
      <c r="N54">
        <v>365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228" customFormat="1" ht="15" hidden="1">
      <c r="A55"/>
      <c r="B55"/>
      <c r="C55"/>
      <c r="D55"/>
      <c r="E55" s="195"/>
      <c r="F55"/>
      <c r="G55" s="194">
        <f>+G54</f>
        <v>42005</v>
      </c>
      <c r="H55" s="195">
        <f>+H54</f>
        <v>0.005</v>
      </c>
      <c r="I55"/>
      <c r="J55" s="196">
        <f>IF(K55=0,0,F$17-F$21)</f>
        <v>0</v>
      </c>
      <c r="K55">
        <f>+K49</f>
        <v>0</v>
      </c>
      <c r="L55" s="196">
        <f>+J55*K55*H55/N55</f>
        <v>0</v>
      </c>
      <c r="M55" s="198">
        <f>+G54-G52</f>
        <v>1</v>
      </c>
      <c r="N55">
        <v>365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228" customFormat="1" ht="15" hidden="1">
      <c r="A56"/>
      <c r="B56"/>
      <c r="C56"/>
      <c r="D56"/>
      <c r="E56"/>
      <c r="F56"/>
      <c r="G56" s="194"/>
      <c r="H56" s="195"/>
      <c r="I56"/>
      <c r="J56" s="199" t="s">
        <v>138</v>
      </c>
      <c r="K56" s="200"/>
      <c r="L56" s="201">
        <f>SUM(L50:L55)</f>
        <v>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228" customFormat="1" ht="15" hidden="1">
      <c r="A57"/>
      <c r="B57" s="198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228" customFormat="1" ht="15" hidden="1">
      <c r="A58"/>
      <c r="B58"/>
      <c r="C58"/>
      <c r="D58"/>
      <c r="E58"/>
      <c r="F58"/>
      <c r="G58"/>
      <c r="H58"/>
      <c r="I58"/>
      <c r="J58" s="249" t="s">
        <v>231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228" customFormat="1" ht="15" hidden="1">
      <c r="A59"/>
      <c r="B59"/>
      <c r="C59"/>
      <c r="D59"/>
      <c r="E59" t="s">
        <v>139</v>
      </c>
      <c r="F59">
        <v>15</v>
      </c>
      <c r="G59" s="194">
        <v>42004</v>
      </c>
      <c r="H59" s="195">
        <v>0.002</v>
      </c>
      <c r="I59"/>
      <c r="J59" s="255"/>
      <c r="K59" s="195"/>
      <c r="L59" s="19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228" customFormat="1" ht="15" hidden="1">
      <c r="A60"/>
      <c r="B60"/>
      <c r="C60"/>
      <c r="D60"/>
      <c r="E60"/>
      <c r="F60">
        <v>30</v>
      </c>
      <c r="G60" s="194">
        <v>42004</v>
      </c>
      <c r="H60" s="195">
        <v>0.03</v>
      </c>
      <c r="I60"/>
      <c r="J60" s="255"/>
      <c r="K60"/>
      <c r="L60" s="19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228" customFormat="1" ht="15" hidden="1">
      <c r="A61"/>
      <c r="B61"/>
      <c r="C61"/>
      <c r="D61"/>
      <c r="E61"/>
      <c r="F61">
        <v>31</v>
      </c>
      <c r="G61" s="194">
        <v>42004</v>
      </c>
      <c r="H61" s="195">
        <v>0.0375</v>
      </c>
      <c r="I61"/>
      <c r="J61" s="255"/>
      <c r="K61"/>
      <c r="L61" s="196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228" customFormat="1" ht="15" hidden="1">
      <c r="A62"/>
      <c r="B62"/>
      <c r="C62"/>
      <c r="D62"/>
      <c r="E62"/>
      <c r="F62">
        <v>15</v>
      </c>
      <c r="G62" s="194">
        <v>42005</v>
      </c>
      <c r="H62" s="195">
        <v>0.002</v>
      </c>
      <c r="I62" s="255">
        <f>IF(I47=0,0,IF(I47&lt;=F62,M47,0))</f>
        <v>0</v>
      </c>
      <c r="J62" s="258">
        <f>IF(I48&lt;=F62,M48,0)</f>
        <v>0</v>
      </c>
      <c r="K62"/>
      <c r="L62" s="196">
        <f>ROUND(I62*H62*I47+J62*H62*I48,2)</f>
        <v>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228" customFormat="1" ht="15" hidden="1">
      <c r="A63"/>
      <c r="B63"/>
      <c r="C63"/>
      <c r="D63"/>
      <c r="E63"/>
      <c r="F63">
        <v>30</v>
      </c>
      <c r="G63"/>
      <c r="H63" s="195">
        <v>0.03</v>
      </c>
      <c r="I63" s="255">
        <f>IF(I47=0,0,IF(AND(I47&gt;F62,I47&lt;=F63),M47,0))</f>
        <v>0</v>
      </c>
      <c r="J63" s="258">
        <f>IF(AND(I48&gt;F62,I48&lt;=F63),M48,0)</f>
        <v>0</v>
      </c>
      <c r="K63"/>
      <c r="L63" s="257">
        <f>ROUND(H63*(I63+J63),2)</f>
        <v>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228" customFormat="1" ht="15" hidden="1">
      <c r="A64"/>
      <c r="B64"/>
      <c r="C64"/>
      <c r="F64" s="228">
        <v>90</v>
      </c>
      <c r="G64"/>
      <c r="H64" s="195">
        <v>0.0334</v>
      </c>
      <c r="I64" s="255">
        <f>IF(I47=0,0,IF(AND(I47&gt;F63,I47&lt;=F64),M47,0))</f>
        <v>0</v>
      </c>
      <c r="J64" s="258">
        <f>IF(AND(I48&gt;F63,I48&lt;=F64),M48,0)</f>
        <v>0</v>
      </c>
      <c r="K64"/>
      <c r="L64" s="257">
        <f>ROUND(H64*(I64+J64),2)</f>
        <v>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228" customFormat="1" ht="15" hidden="1">
      <c r="A65"/>
      <c r="B65"/>
      <c r="C65"/>
      <c r="F65" s="228">
        <v>91</v>
      </c>
      <c r="G65"/>
      <c r="H65" s="195">
        <v>0.0375</v>
      </c>
      <c r="I65" s="255">
        <f>IF(I47=0,0,IF(I47&gt;=F65,M47,0))</f>
        <v>0</v>
      </c>
      <c r="J65" s="258">
        <f>IF(I48&gt;F64,M48,0)</f>
        <v>0</v>
      </c>
      <c r="K65"/>
      <c r="L65" s="257">
        <f>ROUND(H65*(I65+J65),2)</f>
        <v>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228" customFormat="1" ht="15" hidden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228" customFormat="1" ht="15" hidden="1">
      <c r="A67"/>
      <c r="B67"/>
      <c r="C67"/>
      <c r="D67" s="247"/>
      <c r="F67" s="245"/>
      <c r="G67" t="s">
        <v>232</v>
      </c>
      <c r="H67" s="260">
        <f>IF(I62+J62&lt;&gt;0,H62,IF(I63+J63&lt;&gt;0,H63,IF(I64+J64&lt;&gt;0,H64,IF(I65+J65&lt;&gt;0,H65,0))))</f>
        <v>0</v>
      </c>
      <c r="I67" s="257">
        <f>IF(I62+J62&lt;&gt;0,I62+J62,IF(I63+J63&lt;&gt;0,I63+J63,IF(I64+J64&lt;&gt;0,I64+J64,IF(I65+J65&lt;&gt;0,I65+J65,0))))</f>
        <v>0</v>
      </c>
      <c r="J67"/>
      <c r="K67" t="s">
        <v>234</v>
      </c>
      <c r="L67" s="202">
        <f>SUM(L62:L65)</f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228" customFormat="1" ht="15" hidden="1">
      <c r="A68"/>
      <c r="B68"/>
      <c r="C68"/>
      <c r="D68"/>
      <c r="E68"/>
      <c r="F68" s="250"/>
      <c r="G68" t="s">
        <v>233</v>
      </c>
      <c r="H68" s="261">
        <f>IF(I65+J65&lt;&gt;0,H65,IF(I64+J64&lt;&gt;0,H64,IF(I63+J63&lt;&gt;0,H63,IF(I62+J62&lt;&gt;0,H62,0))))</f>
        <v>0</v>
      </c>
      <c r="I68" s="257">
        <f>IF(I65+J65&lt;&gt;0,I65+J65,IF(I64+J64&lt;&gt;0,I64+J64,IF(I63+J63&lt;&gt;0,I63+J63,IF(I62+J62&lt;&gt;0,I62+J62,0))))</f>
        <v>0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228" customFormat="1" ht="15" hidden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228" customFormat="1" ht="15" hidden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228" customFormat="1" ht="15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228" customFormat="1" ht="15" hidden="1">
      <c r="A72"/>
      <c r="B72"/>
      <c r="C72" s="171"/>
      <c r="D72" s="171"/>
      <c r="E72" s="171"/>
      <c r="F72" s="171"/>
      <c r="G72" s="171"/>
      <c r="H72" s="171"/>
      <c r="I72" s="171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228" customFormat="1" ht="15" hidden="1">
      <c r="A73"/>
      <c r="B73"/>
      <c r="C73"/>
      <c r="D73" s="189"/>
      <c r="E73" s="189"/>
      <c r="F73" s="189"/>
      <c r="G73" s="189"/>
      <c r="H73" s="171"/>
      <c r="I73" s="171"/>
      <c r="J73" s="20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228" customFormat="1" ht="15" hidden="1">
      <c r="A74"/>
      <c r="B74"/>
      <c r="C74" s="189"/>
      <c r="D74" s="189"/>
      <c r="E74" s="189"/>
      <c r="F74" s="189"/>
      <c r="G74" s="189"/>
      <c r="H74" s="171"/>
      <c r="I74" s="171"/>
      <c r="J74" s="20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228" customFormat="1" ht="16.5" hidden="1">
      <c r="A75"/>
      <c r="B75"/>
      <c r="C75" s="204"/>
      <c r="D75" s="204"/>
      <c r="E75" s="341"/>
      <c r="F75" s="342"/>
      <c r="G75" s="343"/>
      <c r="H75" s="171"/>
      <c r="I75" s="318"/>
      <c r="J75" s="319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228" customFormat="1" ht="15" hidden="1">
      <c r="A76"/>
      <c r="B76"/>
      <c r="C76" s="205"/>
      <c r="D76" s="205"/>
      <c r="E76" s="205"/>
      <c r="F76" s="205"/>
      <c r="G76" s="205"/>
      <c r="H76" s="171"/>
      <c r="I76" s="187"/>
      <c r="J76" s="18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228" customFormat="1" ht="16.5" hidden="1">
      <c r="A77"/>
      <c r="B77"/>
      <c r="C77" s="206"/>
      <c r="D77" s="207"/>
      <c r="E77" s="315"/>
      <c r="F77" s="316"/>
      <c r="G77" s="317"/>
      <c r="H77" s="171"/>
      <c r="I77" s="208"/>
      <c r="J77" s="18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228" customFormat="1" ht="16.5" hidden="1">
      <c r="A78"/>
      <c r="B78"/>
      <c r="C78" s="206"/>
      <c r="D78" s="207"/>
      <c r="E78" s="315"/>
      <c r="F78" s="316"/>
      <c r="G78" s="317"/>
      <c r="H78" s="171"/>
      <c r="I78" s="187"/>
      <c r="J78" s="18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228" customFormat="1" ht="16.5" hidden="1">
      <c r="A79"/>
      <c r="B79"/>
      <c r="C79" s="206"/>
      <c r="D79" s="207"/>
      <c r="E79" s="315"/>
      <c r="F79" s="316"/>
      <c r="G79" s="317"/>
      <c r="H79" s="171"/>
      <c r="I79" s="187"/>
      <c r="J79" s="186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228" customFormat="1" ht="15" hidden="1">
      <c r="A80"/>
      <c r="B80"/>
      <c r="C80" s="35"/>
      <c r="D80" s="35"/>
      <c r="E80" s="35"/>
      <c r="F80" s="35"/>
      <c r="G80" s="35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228" customFormat="1" ht="15" hidden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228" customFormat="1" ht="15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228" customFormat="1" ht="15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228" customFormat="1" ht="15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228" customFormat="1" ht="15" hidden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228" customFormat="1" ht="15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228" customFormat="1" ht="15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228" customFormat="1" ht="1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228" customFormat="1" ht="15" hidden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20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228" customFormat="1" ht="15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209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s="228" customFormat="1" ht="15" hidden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s="228" customFormat="1" ht="15" hidden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209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s="228" customFormat="1" ht="15" hidden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228" customFormat="1" ht="15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228" customFormat="1" ht="15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228" customFormat="1" ht="15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228" customFormat="1" ht="15" hidden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228" customFormat="1" ht="15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228" customFormat="1" ht="15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228" customFormat="1" ht="15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210">
        <v>5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228" customFormat="1" ht="15" hidden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267" t="str">
        <f>+'codici tributo'!D3</f>
        <v>IRPEF</v>
      </c>
      <c r="Q101" s="267" t="str">
        <f>IF('codici tributo'!D5="","",'codici tributo'!D5)</f>
        <v>4033 versamento primo acconto</v>
      </c>
      <c r="R101" s="267" t="str">
        <f>IF('codici tributo'!E5="","",'codici tributo'!E5)</f>
        <v>3848 versamento acconto</v>
      </c>
      <c r="S101" s="267" t="str">
        <f>IF('codici tributo'!F5="","",'codici tributo'!F5)</f>
        <v>3801 saldo</v>
      </c>
      <c r="T101" s="267" t="str">
        <f>IF('codici tributo'!G5="","",'codici tributo'!G5)</f>
        <v>3912 IMU abitazione principale </v>
      </c>
      <c r="U101" s="267" t="str">
        <f>IF('codici tributo'!H5="","",'codici tributo'!H5)</f>
        <v>3812 versamento primo acconto</v>
      </c>
      <c r="V101" s="268" t="str">
        <f>IF('codici tributo'!I5="","",'codici tributo'!I5)</f>
        <v>2001 versamento primo acconto</v>
      </c>
      <c r="W101" s="267" t="str">
        <f>IF('codici tributo'!J5="","",'codici tributo'!J5)</f>
        <v>2004 versamento primo acconto</v>
      </c>
      <c r="X101" s="267" t="str">
        <f>IF('codici tributo'!K5="","",'codici tributo'!K5)</f>
        <v>6001 versamento Iva gennaio</v>
      </c>
      <c r="Y101" s="269" t="str">
        <f>IF('codici tributo'!L5="","",'codici tributo'!L5)</f>
        <v>1019 ritenute Irpef 4% operate dal condominio</v>
      </c>
      <c r="Z101" s="270" t="str">
        <f>IF('codici tributo'!M5="","",'codici tributo'!M5)</f>
        <v>3958 TASI abitazione principale</v>
      </c>
      <c r="AA101" s="209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228" customFormat="1" ht="15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271" t="str">
        <f>+'codici tributo'!E3</f>
        <v>ADDIZIONALE COMUNALE IRPEF</v>
      </c>
      <c r="Q102" s="271" t="str">
        <f>IF('codici tributo'!D6="","",'codici tributo'!D6)</f>
        <v>4034 versamento secondo acconto</v>
      </c>
      <c r="R102" s="271" t="str">
        <f>IF('codici tributo'!E6="","",'codici tributo'!E6)</f>
        <v>3844 versamento saldo</v>
      </c>
      <c r="S102" s="272">
        <f>IF('codici tributo'!F6="","",'codici tributo'!F6)</f>
      </c>
      <c r="T102" s="271" t="str">
        <f>IF('codici tributo'!G6="","",'codici tributo'!G6)</f>
        <v>3913 IMU fabbricati rurali strumenrtali</v>
      </c>
      <c r="U102" s="271" t="str">
        <f>IF('codici tributo'!H6="","",'codici tributo'!H6)</f>
        <v>3813 versamento secondo acconto</v>
      </c>
      <c r="V102" s="273" t="str">
        <f>IF('codici tributo'!I6="","",'codici tributo'!I6)</f>
        <v>2002 versamento secondo acconto</v>
      </c>
      <c r="W102" s="271" t="str">
        <f>IF('codici tributo'!J6="","",'codici tributo'!J6)</f>
        <v>2005 versamento secondo acconto</v>
      </c>
      <c r="X102" s="271" t="str">
        <f>IF('codici tributo'!K6="","",'codici tributo'!K6)</f>
        <v>6002 versamento Iva febbraio</v>
      </c>
      <c r="Y102" s="274" t="str">
        <f>IF('codici tributo'!L6="","",'codici tributo'!L6)</f>
        <v>1020 ritenute Ires 4% operate dal condominio</v>
      </c>
      <c r="Z102" s="272" t="str">
        <f>IF('codici tributo'!M6="","",'codici tributo'!M6)</f>
        <v>3959 TASI fabbricati rurali strumentali</v>
      </c>
      <c r="AA102" s="209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228" customFormat="1" ht="15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271" t="str">
        <f>+'codici tributo'!F3</f>
        <v>ADDIZIONALE REGIONALE IRPEF</v>
      </c>
      <c r="Q103" s="271" t="str">
        <f>IF('codici tributo'!D7="","",'codici tributo'!D7)</f>
        <v>4001 versamento saldo</v>
      </c>
      <c r="R103" s="272">
        <f>IF('codici tributo'!E7="","",'codici tributo'!E7)</f>
      </c>
      <c r="S103" s="272">
        <f>IF('codici tributo'!F7="","",'codici tributo'!F7)</f>
      </c>
      <c r="T103" s="271" t="str">
        <f>IF('codici tributo'!G7="","",'codici tributo'!G7)</f>
        <v>3914 IMU terreni agricoli</v>
      </c>
      <c r="U103" s="271" t="str">
        <f>IF('codici tributo'!H7="","",'codici tributo'!H7)</f>
        <v>3800 versamento saldo</v>
      </c>
      <c r="V103" s="273" t="str">
        <f>IF('codici tributo'!I7="","",'codici tributo'!I7)</f>
        <v>2003 versamento saldo</v>
      </c>
      <c r="W103" s="271" t="str">
        <f>IF('codici tributo'!J7="","",'codici tributo'!J7)</f>
        <v>2006 versamento saldo</v>
      </c>
      <c r="X103" s="271" t="str">
        <f>IF('codici tributo'!K7="","",'codici tributo'!K7)</f>
        <v>6003 versamento Iva marzo</v>
      </c>
      <c r="Y103" s="274" t="str">
        <f>IF('codici tributo'!L7="","",'codici tributo'!L7)</f>
        <v>1038 ritenute Irpef su provvigioni</v>
      </c>
      <c r="Z103" s="272" t="str">
        <f>IF('codici tributo'!M7="","",'codici tributo'!M7)</f>
        <v>3960 TASI aree fabbricabili</v>
      </c>
      <c r="AA103" s="209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228" customFormat="1" ht="1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271" t="str">
        <f>+'codici tributo'!G3</f>
        <v>IMU</v>
      </c>
      <c r="Q104" s="272">
        <f>IF('codici tributo'!D8="","",'codici tributo'!D8)</f>
      </c>
      <c r="R104" s="272">
        <f>IF('codici tributo'!E8="","",'codici tributo'!E8)</f>
      </c>
      <c r="S104" s="272">
        <f>IF('codici tributo'!F8="","",'codici tributo'!F8)</f>
      </c>
      <c r="T104" s="271" t="str">
        <f>IF('codici tributo'!G8="","",'codici tributo'!G8)</f>
        <v>3916 IMU aree fabbricabili</v>
      </c>
      <c r="U104" s="272">
        <f>IF('codici tributo'!H8="","",'codici tributo'!H8)</f>
      </c>
      <c r="V104" s="272">
        <f>IF('codici tributo'!I8="","",'codici tributo'!I8)</f>
      </c>
      <c r="W104" s="272">
        <f>IF('codici tributo'!J8="","",'codici tributo'!J8)</f>
      </c>
      <c r="X104" s="271" t="str">
        <f>IF('codici tributo'!K8="","",'codici tributo'!K8)</f>
        <v>6004 versamento Iva aprile</v>
      </c>
      <c r="Y104" s="274" t="str">
        <f>IF('codici tributo'!L8="","",'codici tributo'!L8)</f>
        <v>1040 ritenute Irpef su redditi di lavoro autonomo</v>
      </c>
      <c r="Z104" s="272" t="str">
        <f>IF('codici tributo'!M8="","",'codici tributo'!M8)</f>
        <v>3961 TASI altri fabbricati</v>
      </c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228" customFormat="1" ht="15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271" t="str">
        <f>+'codici tributo'!H3</f>
        <v>IRAP</v>
      </c>
      <c r="Q105" s="272">
        <f>IF('codici tributo'!D9="","",'codici tributo'!D9)</f>
      </c>
      <c r="R105" s="272">
        <f>IF('codici tributo'!E9="","",'codici tributo'!E9)</f>
      </c>
      <c r="S105" s="272">
        <f>IF('codici tributo'!F9="","",'codici tributo'!F9)</f>
      </c>
      <c r="T105" s="271" t="str">
        <f>IF('codici tributo'!G9="","",'codici tributo'!G9)</f>
        <v>3918 IMU altri fabbricati</v>
      </c>
      <c r="U105" s="272">
        <f>IF('codici tributo'!H9="","",'codici tributo'!H9)</f>
      </c>
      <c r="V105" s="272">
        <f>IF('codici tributo'!I9="","",'codici tributo'!I9)</f>
      </c>
      <c r="W105" s="272">
        <f>IF('codici tributo'!J9="","",'codici tributo'!J9)</f>
      </c>
      <c r="X105" s="271" t="str">
        <f>IF('codici tributo'!K9="","",'codici tributo'!K9)</f>
        <v>6005 versamento Iva maggio</v>
      </c>
      <c r="Y105" s="272">
        <f>IF('codici tributo'!L9="","",'codici tributo'!L9)</f>
      </c>
      <c r="Z105" s="272">
        <f>IF('codici tributo'!M9="","",'codici tributo'!M9)</f>
      </c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228" customFormat="1" ht="15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271" t="str">
        <f>+'codici tributo'!I3</f>
        <v>IRES</v>
      </c>
      <c r="Q106" s="272">
        <f>IF('codici tributo'!D10="","",'codici tributo'!D10)</f>
      </c>
      <c r="R106" s="272">
        <f>IF('codici tributo'!E10="","",'codici tributo'!E10)</f>
      </c>
      <c r="S106" s="272">
        <f>IF('codici tributo'!F10="","",'codici tributo'!F10)</f>
      </c>
      <c r="T106" s="272">
        <f>IF('codici tributo'!G10="","",'codici tributo'!G10)</f>
      </c>
      <c r="U106" s="272">
        <f>IF('codici tributo'!H10="","",'codici tributo'!H10)</f>
      </c>
      <c r="V106" s="272">
        <f>IF('codici tributo'!I10="","",'codici tributo'!I10)</f>
      </c>
      <c r="W106" s="272">
        <f>IF('codici tributo'!J10="","",'codici tributo'!J10)</f>
      </c>
      <c r="X106" s="271" t="str">
        <f>IF('codici tributo'!K10="","",'codici tributo'!K10)</f>
        <v>6006 versamento Iva giugno</v>
      </c>
      <c r="Y106" s="272">
        <f>IF('codici tributo'!L10="","",'codici tributo'!L10)</f>
      </c>
      <c r="Z106" s="272">
        <f>IF('codici tributo'!M10="","",'codici tributo'!M10)</f>
      </c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228" customFormat="1" ht="15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271" t="str">
        <f>+'codici tributo'!J3</f>
        <v>ADDIZIONALE IRES</v>
      </c>
      <c r="Q107" s="272">
        <f>IF('codici tributo'!D11="","",'codici tributo'!D11)</f>
      </c>
      <c r="R107" s="272">
        <f>IF('codici tributo'!E11="","",'codici tributo'!E11)</f>
      </c>
      <c r="S107" s="272">
        <f>IF('codici tributo'!F11="","",'codici tributo'!F11)</f>
      </c>
      <c r="T107" s="272">
        <f>IF('codici tributo'!G11="","",'codici tributo'!G11)</f>
      </c>
      <c r="U107" s="272">
        <f>IF('codici tributo'!H11="","",'codici tributo'!H11)</f>
      </c>
      <c r="V107" s="272">
        <f>IF('codici tributo'!I11="","",'codici tributo'!I11)</f>
      </c>
      <c r="W107" s="272">
        <f>IF('codici tributo'!J11="","",'codici tributo'!J11)</f>
      </c>
      <c r="X107" s="271" t="str">
        <f>IF('codici tributo'!K11="","",'codici tributo'!K11)</f>
        <v>6007 versamento Iva luglio</v>
      </c>
      <c r="Y107" s="272">
        <f>IF('codici tributo'!L11="","",'codici tributo'!L11)</f>
      </c>
      <c r="Z107" s="272">
        <f>IF('codici tributo'!M11="","",'codici tributo'!M11)</f>
      </c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228" customFormat="1" ht="15" hidden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271" t="str">
        <f>+'codici tributo'!K3</f>
        <v>IVA</v>
      </c>
      <c r="Q108" s="272">
        <f>IF('codici tributo'!D12="","",'codici tributo'!D12)</f>
      </c>
      <c r="R108" s="272">
        <f>IF('codici tributo'!E12="","",'codici tributo'!E12)</f>
      </c>
      <c r="S108" s="272">
        <f>IF('codici tributo'!F12="","",'codici tributo'!F12)</f>
      </c>
      <c r="T108" s="272">
        <f>IF('codici tributo'!G12="","",'codici tributo'!G12)</f>
      </c>
      <c r="U108" s="272" t="str">
        <f>IF('codici tributo'!H12="","",'codici tributo'!H12)</f>
        <v> </v>
      </c>
      <c r="V108" s="272">
        <f>IF('codici tributo'!I12="","",'codici tributo'!I12)</f>
      </c>
      <c r="W108" s="272">
        <f>IF('codici tributo'!J12="","",'codici tributo'!J12)</f>
      </c>
      <c r="X108" s="271" t="str">
        <f>IF('codici tributo'!K12="","",'codici tributo'!K12)</f>
        <v>6008 versamento Iva agosto</v>
      </c>
      <c r="Y108" s="272">
        <f>IF('codici tributo'!L12="","",'codici tributo'!L12)</f>
      </c>
      <c r="Z108" s="272">
        <f>IF('codici tributo'!M12="","",'codici tributo'!M12)</f>
      </c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228" customFormat="1" ht="15" hidden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271" t="str">
        <f>+'codici tributo'!L3</f>
        <v>RITENUTE D’ACCONTO</v>
      </c>
      <c r="Q109" s="272">
        <f>IF('codici tributo'!D13="","",'codici tributo'!D13)</f>
      </c>
      <c r="R109" s="272">
        <f>IF('codici tributo'!E13="","",'codici tributo'!E13)</f>
      </c>
      <c r="S109" s="272">
        <f>IF('codici tributo'!F13="","",'codici tributo'!F13)</f>
      </c>
      <c r="T109" s="272">
        <f>IF('codici tributo'!G13="","",'codici tributo'!G13)</f>
      </c>
      <c r="U109" s="272">
        <f>IF('codici tributo'!H13="","",'codici tributo'!H13)</f>
      </c>
      <c r="V109" s="272">
        <f>IF('codici tributo'!I13="","",'codici tributo'!I13)</f>
      </c>
      <c r="W109" s="272">
        <f>IF('codici tributo'!J13="","",'codici tributo'!J13)</f>
      </c>
      <c r="X109" s="271" t="str">
        <f>IF('codici tributo'!K13="","",'codici tributo'!K13)</f>
        <v>6009 versamento Iva settembre</v>
      </c>
      <c r="Y109" s="272">
        <f>IF('codici tributo'!L13="","",'codici tributo'!L13)</f>
      </c>
      <c r="Z109" s="272">
        <f>IF('codici tributo'!M13="","",'codici tributo'!M13)</f>
      </c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228" customFormat="1" ht="15" hidden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272" t="str">
        <f>+'codici tributo'!M3</f>
        <v>TASI</v>
      </c>
      <c r="Q110" s="272">
        <f>IF('codici tributo'!D14="","",'codici tributo'!D14)</f>
      </c>
      <c r="R110" s="272">
        <f>IF('codici tributo'!E14="","",'codici tributo'!E14)</f>
      </c>
      <c r="S110" s="272">
        <f>IF('codici tributo'!F14="","",'codici tributo'!F14)</f>
      </c>
      <c r="T110" s="272">
        <f>IF('codici tributo'!G14="","",'codici tributo'!G14)</f>
      </c>
      <c r="U110" s="272">
        <f>IF('codici tributo'!H14="","",'codici tributo'!H14)</f>
      </c>
      <c r="V110" s="272">
        <f>IF('codici tributo'!I14="","",'codici tributo'!I14)</f>
      </c>
      <c r="W110" s="272">
        <f>IF('codici tributo'!J14="","",'codici tributo'!J14)</f>
      </c>
      <c r="X110" s="271" t="str">
        <f>IF('codici tributo'!K14="","",'codici tributo'!K14)</f>
        <v>6010 versamento Iva ottobre</v>
      </c>
      <c r="Y110" s="272">
        <f>IF('codici tributo'!L14="","",'codici tributo'!L14)</f>
      </c>
      <c r="Z110" s="272">
        <f>IF('codici tributo'!M14="","",'codici tributo'!M14)</f>
      </c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228" customFormat="1" ht="15" hidden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272"/>
      <c r="Q111" s="272">
        <f>IF('codici tributo'!D15="","",'codici tributo'!D15)</f>
      </c>
      <c r="R111" s="272">
        <f>IF('codici tributo'!E15="","",'codici tributo'!E15)</f>
      </c>
      <c r="S111" s="272">
        <f>IF('codici tributo'!F15="","",'codici tributo'!F15)</f>
      </c>
      <c r="T111" s="272">
        <f>IF('codici tributo'!G15="","",'codici tributo'!G15)</f>
      </c>
      <c r="U111" s="272">
        <f>IF('codici tributo'!H15="","",'codici tributo'!H15)</f>
      </c>
      <c r="V111" s="272">
        <f>IF('codici tributo'!I15="","",'codici tributo'!I15)</f>
      </c>
      <c r="W111" s="272">
        <f>IF('codici tributo'!J15="","",'codici tributo'!J15)</f>
      </c>
      <c r="X111" s="271" t="str">
        <f>IF('codici tributo'!K15="","",'codici tributo'!K15)</f>
        <v>6011 versamento Iva novembre</v>
      </c>
      <c r="Y111" s="272">
        <f>IF('codici tributo'!L15="","",'codici tributo'!L15)</f>
      </c>
      <c r="Z111" s="272">
        <f>IF('codici tributo'!M15="","",'codici tributo'!M15)</f>
      </c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228" customFormat="1" ht="15" hidden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272"/>
      <c r="Q112" s="272">
        <f>IF('codici tributo'!D16="","",'codici tributo'!D16)</f>
      </c>
      <c r="R112" s="272">
        <f>IF('codici tributo'!E16="","",'codici tributo'!E16)</f>
      </c>
      <c r="S112" s="272">
        <f>IF('codici tributo'!F16="","",'codici tributo'!F16)</f>
      </c>
      <c r="T112" s="272">
        <f>IF('codici tributo'!G16="","",'codici tributo'!G16)</f>
      </c>
      <c r="U112" s="272">
        <f>IF('codici tributo'!H16="","",'codici tributo'!H16)</f>
      </c>
      <c r="V112" s="272">
        <f>IF('codici tributo'!I16="","",'codici tributo'!I16)</f>
      </c>
      <c r="W112" s="272">
        <f>IF('codici tributo'!J16="","",'codici tributo'!J16)</f>
      </c>
      <c r="X112" s="271" t="str">
        <f>IF('codici tributo'!K16="","",'codici tributo'!K16)</f>
        <v>6012 versamento Iva dicembre</v>
      </c>
      <c r="Y112" s="272">
        <f>IF('codici tributo'!L16="","",'codici tributo'!L16)</f>
      </c>
      <c r="Z112" s="272">
        <f>IF('codici tributo'!M16="","",'codici tributo'!M16)</f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228" customFormat="1" ht="15" hidden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272"/>
      <c r="Q113" s="272">
        <f>IF('codici tributo'!D17="","",'codici tributo'!D17)</f>
      </c>
      <c r="R113" s="272">
        <f>IF('codici tributo'!E17="","",'codici tributo'!E17)</f>
      </c>
      <c r="S113" s="272">
        <f>IF('codici tributo'!F17="","",'codici tributo'!F17)</f>
      </c>
      <c r="T113" s="272">
        <f>IF('codici tributo'!G17="","",'codici tributo'!G17)</f>
      </c>
      <c r="U113" s="272">
        <f>IF('codici tributo'!H17="","",'codici tributo'!H17)</f>
      </c>
      <c r="V113" s="272">
        <f>IF('codici tributo'!I17="","",'codici tributo'!I17)</f>
      </c>
      <c r="W113" s="272">
        <f>IF('codici tributo'!J17="","",'codici tributo'!J17)</f>
      </c>
      <c r="X113" s="271" t="str">
        <f>IF('codici tributo'!K17="","",'codici tributo'!K17)</f>
        <v>6031 versamento Iva primo trimestre</v>
      </c>
      <c r="Y113" s="272">
        <f>IF('codici tributo'!L17="","",'codici tributo'!L17)</f>
      </c>
      <c r="Z113" s="272">
        <f>IF('codici tributo'!M17="","",'codici tributo'!M17)</f>
      </c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228" customFormat="1" ht="15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275"/>
      <c r="Q114" s="272">
        <f>IF('codici tributo'!D18="","",'codici tributo'!D18)</f>
      </c>
      <c r="R114" s="272">
        <f>IF('codici tributo'!E18="","",'codici tributo'!E18)</f>
      </c>
      <c r="S114" s="272">
        <f>IF('codici tributo'!F18="","",'codici tributo'!F18)</f>
      </c>
      <c r="T114" s="272">
        <f>IF('codici tributo'!G18="","",'codici tributo'!G18)</f>
      </c>
      <c r="U114" s="272">
        <f>IF('codici tributo'!H18="","",'codici tributo'!H18)</f>
      </c>
      <c r="V114" s="272">
        <f>IF('codici tributo'!I18="","",'codici tributo'!I18)</f>
      </c>
      <c r="W114" s="272">
        <f>IF('codici tributo'!J18="","",'codici tributo'!J18)</f>
      </c>
      <c r="X114" s="271" t="str">
        <f>IF('codici tributo'!K18="","",'codici tributo'!K18)</f>
        <v>6032 versamento Iva secondo trimestre</v>
      </c>
      <c r="Y114" s="272">
        <f>IF('codici tributo'!L18="","",'codici tributo'!L18)</f>
      </c>
      <c r="Z114" s="272">
        <f>IF('codici tributo'!M18="","",'codici tributo'!M18)</f>
      </c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228" customFormat="1" ht="15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275"/>
      <c r="Q115" s="272">
        <f>IF('codici tributo'!D19="","",'codici tributo'!D19)</f>
      </c>
      <c r="R115" s="272">
        <f>IF('codici tributo'!E19="","",'codici tributo'!E19)</f>
      </c>
      <c r="S115" s="272">
        <f>IF('codici tributo'!F19="","",'codici tributo'!F19)</f>
      </c>
      <c r="T115" s="272">
        <f>IF('codici tributo'!G19="","",'codici tributo'!G19)</f>
      </c>
      <c r="U115" s="272">
        <f>IF('codici tributo'!H19="","",'codici tributo'!H19)</f>
      </c>
      <c r="V115" s="272">
        <f>IF('codici tributo'!I19="","",'codici tributo'!I19)</f>
      </c>
      <c r="W115" s="272">
        <f>IF('codici tributo'!J19="","",'codici tributo'!J19)</f>
      </c>
      <c r="X115" s="271" t="str">
        <f>IF('codici tributo'!K19="","",'codici tributo'!K19)</f>
        <v>6033 versamento Iva terzo trimestre</v>
      </c>
      <c r="Y115" s="272">
        <f>IF('codici tributo'!L19="","",'codici tributo'!L19)</f>
      </c>
      <c r="Z115" s="272">
        <f>IF('codici tributo'!M19="","",'codici tributo'!M19)</f>
      </c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228" customFormat="1" ht="15" hidden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272"/>
      <c r="Q116" s="272">
        <f>IF('codici tributo'!D20="","",'codici tributo'!D20)</f>
      </c>
      <c r="R116" s="272">
        <f>IF('codici tributo'!E20="","",'codici tributo'!E20)</f>
      </c>
      <c r="S116" s="272">
        <f>IF('codici tributo'!F20="","",'codici tributo'!F20)</f>
      </c>
      <c r="T116" s="272">
        <f>IF('codici tributo'!G20="","",'codici tributo'!G20)</f>
      </c>
      <c r="U116" s="272">
        <f>IF('codici tributo'!H20="","",'codici tributo'!H20)</f>
      </c>
      <c r="V116" s="272">
        <f>IF('codici tributo'!I20="","",'codici tributo'!I20)</f>
      </c>
      <c r="W116" s="272">
        <f>IF('codici tributo'!J20="","",'codici tributo'!J20)</f>
      </c>
      <c r="X116" s="271" t="str">
        <f>IF('codici tributo'!K20="","",'codici tributo'!K20)</f>
        <v>6034 versamento quarto trimestre</v>
      </c>
      <c r="Y116" s="272">
        <f>IF('codici tributo'!L20="","",'codici tributo'!L20)</f>
      </c>
      <c r="Z116" s="272">
        <f>IF('codici tributo'!M20="","",'codici tributo'!M20)</f>
      </c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228" customFormat="1" ht="15" hidden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272"/>
      <c r="Q117" s="272">
        <f>IF('codici tributo'!D21="","",'codici tributo'!D21)</f>
      </c>
      <c r="R117" s="272">
        <f>IF('codici tributo'!E21="","",'codici tributo'!E21)</f>
      </c>
      <c r="S117" s="272">
        <f>IF('codici tributo'!F21="","",'codici tributo'!F21)</f>
      </c>
      <c r="T117" s="272">
        <f>IF('codici tributo'!G21="","",'codici tributo'!G21)</f>
      </c>
      <c r="U117" s="272">
        <f>IF('codici tributo'!H21="","",'codici tributo'!H21)</f>
      </c>
      <c r="V117" s="272">
        <f>IF('codici tributo'!I21="","",'codici tributo'!I21)</f>
      </c>
      <c r="W117" s="272">
        <f>IF('codici tributo'!J21="","",'codici tributo'!J21)</f>
      </c>
      <c r="X117" s="271" t="str">
        <f>IF('codici tributo'!K21="","",'codici tributo'!K21)</f>
        <v>6035 versamento acconto</v>
      </c>
      <c r="Y117" s="272">
        <f>IF('codici tributo'!L21="","",'codici tributo'!L21)</f>
      </c>
      <c r="Z117" s="272">
        <f>IF('codici tributo'!M21="","",'codici tributo'!M21)</f>
      </c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228" customFormat="1" ht="15" hidden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272"/>
      <c r="Q118" s="272">
        <f>IF('codici tributo'!D22="","",'codici tributo'!D22)</f>
      </c>
      <c r="R118" s="272">
        <f>IF('codici tributo'!E22="","",'codici tributo'!E22)</f>
      </c>
      <c r="S118" s="272">
        <f>IF('codici tributo'!F22="","",'codici tributo'!F22)</f>
      </c>
      <c r="T118" s="272">
        <f>IF('codici tributo'!G22="","",'codici tributo'!G22)</f>
      </c>
      <c r="U118" s="272">
        <f>IF('codici tributo'!H22="","",'codici tributo'!H22)</f>
      </c>
      <c r="V118" s="272">
        <f>IF('codici tributo'!I22="","",'codici tributo'!I22)</f>
      </c>
      <c r="W118" s="272">
        <f>IF('codici tributo'!J22="","",'codici tributo'!J22)</f>
      </c>
      <c r="X118" s="271" t="str">
        <f>IF('codici tributo'!K22="","",'codici tributo'!K22)</f>
        <v>6099 versamento Iva dichiarazione annuale</v>
      </c>
      <c r="Y118" s="272">
        <f>IF('codici tributo'!L22="","",'codici tributo'!L22)</f>
      </c>
      <c r="Z118" s="272">
        <f>IF('codici tributo'!M22="","",'codici tributo'!M22)</f>
      </c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228" customFormat="1" ht="15" hidden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276"/>
      <c r="Q119" s="276">
        <f>IF('codici tributo'!D23="","",'codici tributo'!D23)</f>
      </c>
      <c r="R119" s="276">
        <f>IF('codici tributo'!E23="","",'codici tributo'!E23)</f>
      </c>
      <c r="S119" s="276">
        <f>IF('codici tributo'!F23="","",'codici tributo'!F23)</f>
      </c>
      <c r="T119" s="276">
        <f>IF('codici tributo'!G23="","",'codici tributo'!G23)</f>
      </c>
      <c r="U119" s="276"/>
      <c r="V119" s="276">
        <f>IF('codici tributo'!I23="","",'codici tributo'!I23)</f>
      </c>
      <c r="W119" s="276">
        <f>IF('codici tributo'!J23="","",'codici tributo'!J23)</f>
      </c>
      <c r="X119" s="276">
        <f>IF('codici tributo'!K23="","",'codici tributo'!K23)</f>
      </c>
      <c r="Y119" s="276">
        <f>IF('codici tributo'!L23="","",'codici tributo'!L23)</f>
      </c>
      <c r="Z119" s="276">
        <f>IF('codici tributo'!M23="","",'codici tributo'!M23)</f>
      </c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s="228" customFormat="1" ht="15" hidden="1">
      <c r="A120"/>
      <c r="B120"/>
      <c r="C120"/>
      <c r="D120"/>
      <c r="E120"/>
      <c r="F120"/>
      <c r="G120"/>
      <c r="H120"/>
      <c r="I120"/>
      <c r="J120"/>
      <c r="K120" t="s">
        <v>180</v>
      </c>
      <c r="L120"/>
      <c r="M120"/>
      <c r="N120"/>
      <c r="O120"/>
      <c r="P120" s="277"/>
      <c r="Q120" s="278"/>
      <c r="R120" s="278"/>
      <c r="S120" s="278"/>
      <c r="T120" s="278"/>
      <c r="U120" s="278"/>
      <c r="V120" s="278"/>
      <c r="W120" s="278"/>
      <c r="X120" s="278"/>
      <c r="Y120" s="278"/>
      <c r="Z120" s="277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s="228" customFormat="1" ht="15" hidden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277"/>
      <c r="Q121" s="278"/>
      <c r="R121" s="278"/>
      <c r="S121" s="278"/>
      <c r="T121" s="278"/>
      <c r="U121" s="278"/>
      <c r="V121" s="278"/>
      <c r="W121" s="278"/>
      <c r="X121" s="278"/>
      <c r="Y121" s="278"/>
      <c r="Z121" s="277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228" customFormat="1" ht="15" hidden="1">
      <c r="A122"/>
      <c r="B122"/>
      <c r="C122"/>
      <c r="D122"/>
      <c r="E122"/>
      <c r="F122"/>
      <c r="G122"/>
      <c r="H122"/>
      <c r="I122"/>
      <c r="J122"/>
      <c r="K122" s="211">
        <v>21</v>
      </c>
      <c r="L122" t="s">
        <v>181</v>
      </c>
      <c r="M122"/>
      <c r="N122"/>
      <c r="O122"/>
      <c r="P122" s="270" t="s">
        <v>182</v>
      </c>
      <c r="Q122" s="279" t="str">
        <f>IF('codici tributo'!D26="","",'codici tributo'!D26)</f>
        <v>8901 sanzione</v>
      </c>
      <c r="R122" s="279" t="str">
        <f>IF('codici tributo'!E26="","",'codici tributo'!E26)</f>
        <v>8902 sanzione </v>
      </c>
      <c r="S122" s="279" t="str">
        <f>IF('codici tributo'!F26="","",'codici tributo'!F26)</f>
        <v>8902 sanzione</v>
      </c>
      <c r="T122" s="279">
        <f>IF('codici tributo'!G26="","",'codici tributo'!G26)</f>
      </c>
      <c r="U122" s="279" t="str">
        <f>+'codici tributo'!H26</f>
        <v>3907 sanzione</v>
      </c>
      <c r="V122" s="279" t="str">
        <f>IF('codici tributo'!I26="","",'codici tributo'!I26)</f>
        <v>8918 sanzione</v>
      </c>
      <c r="W122" s="279" t="str">
        <f>IF('codici tributo'!J26="","",'codici tributo'!J26)</f>
        <v>8918 sanzione</v>
      </c>
      <c r="X122" s="279" t="str">
        <f>IF('codici tributo'!K26="","",'codici tributo'!K26)</f>
        <v>8904 sanzione</v>
      </c>
      <c r="Y122" s="279" t="str">
        <f>IF('codici tributo'!L26="","",'codici tributo'!L26)</f>
        <v>8906 sanzione</v>
      </c>
      <c r="Z122" s="279" t="str">
        <f>IF('codici tributo'!M26="","",'codici tributo'!M26)</f>
        <v>3963 sanzione</v>
      </c>
      <c r="AA122" s="209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228" customFormat="1" ht="15" hidden="1">
      <c r="A123"/>
      <c r="B123"/>
      <c r="C123"/>
      <c r="D123"/>
      <c r="E123"/>
      <c r="F123"/>
      <c r="G123"/>
      <c r="H123"/>
      <c r="I123"/>
      <c r="J123"/>
      <c r="K123" s="211">
        <v>102</v>
      </c>
      <c r="L123" t="s">
        <v>189</v>
      </c>
      <c r="M123"/>
      <c r="N123"/>
      <c r="O123"/>
      <c r="P123" s="280"/>
      <c r="Q123" s="281" t="str">
        <f>IF('codici tributo'!D27="","",'codici tributo'!D27)</f>
        <v>1989 interessi</v>
      </c>
      <c r="R123" s="281" t="str">
        <f>IF('codici tributo'!E27="","",'codici tributo'!E27)</f>
        <v>1998 interessi</v>
      </c>
      <c r="S123" s="281" t="str">
        <f>IF('codici tributo'!F27="","",'codici tributo'!F27)</f>
        <v>1994 interessi</v>
      </c>
      <c r="T123" s="281">
        <f>IF('codici tributo'!G27="","",'codici tributo'!G27)</f>
      </c>
      <c r="U123" s="281" t="str">
        <f>+'codici tributo'!H27</f>
        <v>1993 interessi</v>
      </c>
      <c r="V123" s="281" t="str">
        <f>IF('codici tributo'!I27="","",'codici tributo'!I27)</f>
        <v>1990 interessi</v>
      </c>
      <c r="W123" s="281" t="str">
        <f>IF('codici tributo'!J27="","",'codici tributo'!J27)</f>
        <v>1990 interessi</v>
      </c>
      <c r="X123" s="281" t="str">
        <f>IF('codici tributo'!K27="","",'codici tributo'!K27)</f>
        <v>1991 interessi</v>
      </c>
      <c r="Y123" s="281">
        <f>IF('codici tributo'!L27="","",'codici tributo'!L27)</f>
      </c>
      <c r="Z123" s="281" t="str">
        <f>IF('codici tributo'!M27="","",'codici tributo'!M27)</f>
        <v>3962 interessi</v>
      </c>
      <c r="AA123" s="209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228" customFormat="1" ht="15" hidden="1">
      <c r="A124"/>
      <c r="B124"/>
      <c r="C124"/>
      <c r="D124"/>
      <c r="E124"/>
      <c r="F124"/>
      <c r="G124"/>
      <c r="H124"/>
      <c r="I124"/>
      <c r="J124" t="s">
        <v>196</v>
      </c>
      <c r="K124"/>
      <c r="L124" t="s">
        <v>197</v>
      </c>
      <c r="M124"/>
      <c r="N124"/>
      <c r="O124"/>
      <c r="P124"/>
      <c r="Q124" s="212" t="str">
        <f>+'codici tributo'!D3</f>
        <v>IRPEF</v>
      </c>
      <c r="R124" s="212" t="str">
        <f>+'codici tributo'!E3</f>
        <v>ADDIZIONALE COMUNALE IRPEF</v>
      </c>
      <c r="S124" s="212" t="str">
        <f>+'codici tributo'!F3</f>
        <v>ADDIZIONALE REGIONALE IRPEF</v>
      </c>
      <c r="T124" s="212" t="str">
        <f>+'codici tributo'!G3</f>
        <v>IMU</v>
      </c>
      <c r="U124" s="212" t="str">
        <f>+'codici tributo'!H3</f>
        <v>IRAP</v>
      </c>
      <c r="V124" s="212" t="str">
        <f>+'codici tributo'!I3</f>
        <v>IRES</v>
      </c>
      <c r="W124" s="212" t="str">
        <f>+'codici tributo'!J3</f>
        <v>ADDIZIONALE IRES</v>
      </c>
      <c r="X124" s="212" t="str">
        <f>+'codici tributo'!K3</f>
        <v>IVA</v>
      </c>
      <c r="Y124" s="212" t="str">
        <f>+'codici tributo'!L3</f>
        <v>RITENUTE D’ACCONTO</v>
      </c>
      <c r="Z124" s="248" t="str">
        <f>+'codici tributo'!M3</f>
        <v>TASI</v>
      </c>
      <c r="AA124" s="209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228" customFormat="1" ht="15" hidden="1">
      <c r="A125"/>
      <c r="B125"/>
      <c r="C125"/>
      <c r="D125"/>
      <c r="E125"/>
      <c r="F125"/>
      <c r="G125"/>
      <c r="H125"/>
      <c r="I125"/>
      <c r="J125" t="s">
        <v>198</v>
      </c>
      <c r="K125" s="211">
        <v>3813</v>
      </c>
      <c r="L125" s="213">
        <f>+D42</f>
        <v>0</v>
      </c>
      <c r="M125"/>
      <c r="N125"/>
      <c r="O125"/>
      <c r="P125"/>
      <c r="Q125"/>
      <c r="R125"/>
      <c r="S125"/>
      <c r="T125"/>
      <c r="U125"/>
      <c r="V125"/>
      <c r="W125" s="209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228" customFormat="1" ht="15" hidden="1">
      <c r="A126"/>
      <c r="B126"/>
      <c r="C126"/>
      <c r="D126"/>
      <c r="E126"/>
      <c r="F126"/>
      <c r="G126"/>
      <c r="H126"/>
      <c r="I126"/>
      <c r="J126" t="s">
        <v>199</v>
      </c>
      <c r="K126" s="211">
        <v>3907</v>
      </c>
      <c r="L126" s="213">
        <f>+D43</f>
        <v>0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228" customFormat="1" ht="15" hidden="1">
      <c r="A127"/>
      <c r="B127"/>
      <c r="C127"/>
      <c r="D127"/>
      <c r="E127"/>
      <c r="F127"/>
      <c r="G127"/>
      <c r="H127"/>
      <c r="I127"/>
      <c r="J127" t="s">
        <v>137</v>
      </c>
      <c r="K127" s="211">
        <v>1993</v>
      </c>
      <c r="L127" s="213">
        <f>+D44</f>
        <v>0</v>
      </c>
      <c r="M127"/>
      <c r="N127"/>
      <c r="O127"/>
      <c r="P127"/>
      <c r="Q127" s="159">
        <v>17</v>
      </c>
      <c r="R127" s="159">
        <v>18</v>
      </c>
      <c r="S127" s="159">
        <v>19</v>
      </c>
      <c r="T127" s="159">
        <v>20</v>
      </c>
      <c r="U127" s="159">
        <v>21</v>
      </c>
      <c r="V127" s="159">
        <v>22</v>
      </c>
      <c r="W127" s="159">
        <v>23</v>
      </c>
      <c r="X127" s="159">
        <v>24</v>
      </c>
      <c r="Y127" s="159">
        <v>25</v>
      </c>
      <c r="Z127" s="248">
        <v>26</v>
      </c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228" customFormat="1" ht="15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214"/>
      <c r="O128" s="215"/>
      <c r="P128" s="216" t="s">
        <v>200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s="228" customFormat="1" ht="15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217" t="s">
        <v>198</v>
      </c>
      <c r="O129" s="218">
        <f>IF(K$122=Q$127,K125,IF(K$122=U$127,K125,IF(AND(K$122&gt;=V$127,K$122&lt;Z127),K125,"")))</f>
        <v>3813</v>
      </c>
      <c r="P129" s="219">
        <f>IF(O129="","",L125)</f>
        <v>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s="228" customFormat="1" ht="15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217" t="s">
        <v>201</v>
      </c>
      <c r="O130" s="218">
        <f>IF(K$122=Q$127,K126,IF(K$122=U$127,K126,IF(AND(K$122&gt;=V$127,K$122&lt;Z128),K126,"")))</f>
        <v>3907</v>
      </c>
      <c r="P130" s="219">
        <f>IF(O130="","",L126)</f>
        <v>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s="228" customFormat="1" ht="1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217" t="s">
        <v>137</v>
      </c>
      <c r="O131" s="218">
        <f>IF(K122=25,"",IF(K$122=Q$127,K127,IF(K$122=U$127,K127,IF(AND(K$122&gt;=V$127,K$122&lt;Z129),K127,""))))</f>
        <v>1993</v>
      </c>
      <c r="P131" s="219">
        <f>IF(O131="","",L127)</f>
        <v>0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228" customFormat="1" ht="15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217" t="s">
        <v>202</v>
      </c>
      <c r="O132" s="218">
        <f>IF(O129="","",YEAR(G$19))</f>
        <v>1900</v>
      </c>
      <c r="P132" s="22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228" customFormat="1" ht="15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221" t="s">
        <v>203</v>
      </c>
      <c r="O133" s="222">
        <f>IF(O129="","",G$25)</f>
        <v>0</v>
      </c>
      <c r="P133" s="22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228" customFormat="1" ht="1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218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228" customFormat="1" ht="15" hidden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159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228" customFormat="1" ht="15" hidden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214"/>
      <c r="O136" s="215"/>
      <c r="P136" s="224" t="s">
        <v>204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s="228" customFormat="1" ht="15" hidden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217"/>
      <c r="O137" s="148"/>
      <c r="P137" s="22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228" customFormat="1" ht="15" hidden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217" t="s">
        <v>198</v>
      </c>
      <c r="O138" s="218">
        <f>IF(OR(K$122=R$127,K$122=T$127,K$122=Z$127),K125,"")</f>
      </c>
      <c r="P138" s="219">
        <f>IF(O138="","",L125)</f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228" customFormat="1" ht="15" hidden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217" t="s">
        <v>201</v>
      </c>
      <c r="O139" s="218">
        <f>IF(OR(K$122=R$127,K$122=T$127,K$122=Z$127),K126,"")</f>
      </c>
      <c r="P139" s="219">
        <f>IF(O139="","",L126)</f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228" customFormat="1" ht="15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217" t="s">
        <v>137</v>
      </c>
      <c r="O140" s="218">
        <f>IF(OR(K$122=R$127,K$122=T$127,K$122=Z$127),K127,"")</f>
      </c>
      <c r="P140" s="219">
        <f>IF(O140="","",L127)</f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228" customFormat="1" ht="15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217" t="s">
        <v>205</v>
      </c>
      <c r="O141" s="148"/>
      <c r="P141" s="22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228" customFormat="1" ht="15" hidden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217" t="s">
        <v>206</v>
      </c>
      <c r="O142" s="148"/>
      <c r="P142" s="22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228" customFormat="1" ht="15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217" t="s">
        <v>202</v>
      </c>
      <c r="O143" s="218">
        <f>IF(O140="","",YEAR(G$19))</f>
      </c>
      <c r="P143" s="220">
        <f>IF(K122="","",IF(K122&gt;104,"x",""))</f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228" customFormat="1" ht="15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221" t="s">
        <v>203</v>
      </c>
      <c r="O144" s="222">
        <f>IF(O140="","",G$25)</f>
      </c>
      <c r="P144" s="22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228" customFormat="1" ht="15" hidden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228" customFormat="1" ht="15" hidden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214"/>
      <c r="O146" s="215"/>
      <c r="P146" s="226" t="s">
        <v>207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228" customFormat="1" ht="15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217" t="s">
        <v>198</v>
      </c>
      <c r="O147" s="148">
        <f>IF(K$122=19,K125,"")</f>
      </c>
      <c r="P147" s="219">
        <f>IF(O147="","",D42)</f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228" customFormat="1" ht="15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217" t="s">
        <v>201</v>
      </c>
      <c r="O148" s="148">
        <f>IF(K$122=19,K126,"")</f>
      </c>
      <c r="P148" s="219">
        <f>IF(O148="","",D43)</f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228" customFormat="1" ht="15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217" t="s">
        <v>137</v>
      </c>
      <c r="O149" s="148">
        <f>IF(K$122=19,K127,"")</f>
      </c>
      <c r="P149" s="219">
        <f>IF(O149="","",D44)</f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228" customFormat="1" ht="15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217" t="s">
        <v>202</v>
      </c>
      <c r="O150" s="218">
        <f>IF(O147="","",YEAR(G$19))</f>
      </c>
      <c r="P150" s="225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228" customFormat="1" ht="15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221" t="s">
        <v>203</v>
      </c>
      <c r="O151" s="222">
        <f>IF(O147="","",G$25)</f>
      </c>
      <c r="P151" s="227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228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228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228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s="228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s="228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s="228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s="228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s="228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228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s="228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s="228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s="228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s="228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s="228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s="228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228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s="228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s="228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228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s="228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s="228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s="228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228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s="228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228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s="228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s="228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228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228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228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s="228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228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s="228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s="228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s="228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228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228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s="228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228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s="228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s="228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228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s="228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s="228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s="228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228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s="228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s="228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228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s="228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</sheetData>
  <sheetProtection password="8411" sheet="1" objects="1" scenarios="1"/>
  <mergeCells count="33">
    <mergeCell ref="L45:M45"/>
    <mergeCell ref="C33:G33"/>
    <mergeCell ref="H32:I33"/>
    <mergeCell ref="E78:G78"/>
    <mergeCell ref="E79:G79"/>
    <mergeCell ref="D43:F43"/>
    <mergeCell ref="D44:F44"/>
    <mergeCell ref="E75:G75"/>
    <mergeCell ref="H29:I29"/>
    <mergeCell ref="H30:I30"/>
    <mergeCell ref="C32:G32"/>
    <mergeCell ref="E77:G77"/>
    <mergeCell ref="I75:J75"/>
    <mergeCell ref="C34:E34"/>
    <mergeCell ref="F34:G34"/>
    <mergeCell ref="D40:F40"/>
    <mergeCell ref="D42:F42"/>
    <mergeCell ref="C25:F25"/>
    <mergeCell ref="C27:F27"/>
    <mergeCell ref="C29:G29"/>
    <mergeCell ref="C19:F19"/>
    <mergeCell ref="C21:E21"/>
    <mergeCell ref="F21:G21"/>
    <mergeCell ref="C6:E6"/>
    <mergeCell ref="F6:G6"/>
    <mergeCell ref="C8:E8"/>
    <mergeCell ref="F8:G8"/>
    <mergeCell ref="C23:F23"/>
    <mergeCell ref="H21:I21"/>
    <mergeCell ref="C12:E12"/>
    <mergeCell ref="C17:E17"/>
    <mergeCell ref="F17:G17"/>
    <mergeCell ref="H17:I17"/>
  </mergeCells>
  <conditionalFormatting sqref="G25">
    <cfRule type="expression" priority="4" dxfId="0" stopIfTrue="1">
      <formula>"se($G$25&lt;$G$19;1;0)"</formula>
    </cfRule>
  </conditionalFormatting>
  <conditionalFormatting sqref="G23">
    <cfRule type="expression" priority="1" dxfId="2">
      <formula>IF($G$23&gt;$G$25,1,0)</formula>
    </cfRule>
    <cfRule type="expression" priority="2" dxfId="2">
      <formula>IF($F$21&lt;&gt;0,IF($G$23="",1,0))</formula>
    </cfRule>
    <cfRule type="expression" priority="3" dxfId="2">
      <formula>IF($F$21=0,IF($G$23&lt;&gt;"",1,0))</formula>
    </cfRule>
  </conditionalFormatting>
  <dataValidations count="3">
    <dataValidation type="date" operator="greaterThan" allowBlank="1" showInputMessage="1" showErrorMessage="1" error="Data regolarizzazione inferiore a data scadenza" sqref="G25">
      <formula1>G19</formula1>
    </dataValidation>
    <dataValidation type="date" operator="greaterThanOrEqual" allowBlank="1" showInputMessage="1" showErrorMessage="1" error="Data versamento inferiore a data scadenza" sqref="G23">
      <formula1>G19</formula1>
    </dataValidation>
    <dataValidation type="decimal" operator="lessThanOrEqual" allowBlank="1" showInputMessage="1" showErrorMessage="1" error="Importo versato superiore al dovuto&#10;" sqref="F21:G21">
      <formula1>F17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S264"/>
  <sheetViews>
    <sheetView showGridLines="0" zoomScale="150" zoomScaleNormal="150" zoomScalePageLayoutView="0" workbookViewId="0" topLeftCell="A10">
      <selection activeCell="Q49" sqref="Q49"/>
    </sheetView>
  </sheetViews>
  <sheetFormatPr defaultColWidth="9.140625" defaultRowHeight="15"/>
  <cols>
    <col min="1" max="1" width="2.7109375" style="0" customWidth="1"/>
    <col min="2" max="2" width="1.8515625" style="0" customWidth="1"/>
    <col min="3" max="3" width="2.7109375" style="0" customWidth="1"/>
    <col min="4" max="4" width="1.421875" style="0" customWidth="1"/>
    <col min="5" max="5" width="2.28125" style="0" customWidth="1"/>
    <col min="6" max="6" width="0.9921875" style="0" customWidth="1"/>
    <col min="7" max="7" width="2.00390625" style="0" customWidth="1"/>
    <col min="8" max="9" width="0.9921875" style="0" customWidth="1"/>
    <col min="10" max="10" width="1.1484375" style="0" customWidth="1"/>
    <col min="11" max="11" width="0.71875" style="0" customWidth="1"/>
    <col min="12" max="12" width="1.57421875" style="0" customWidth="1"/>
    <col min="13" max="13" width="0.71875" style="0" customWidth="1"/>
    <col min="14" max="14" width="0.85546875" style="0" customWidth="1"/>
    <col min="15" max="15" width="2.140625" style="0" customWidth="1"/>
    <col min="16" max="16" width="0.71875" style="0" customWidth="1"/>
    <col min="17" max="17" width="2.140625" style="0" customWidth="1"/>
    <col min="18" max="18" width="1.8515625" style="0" customWidth="1"/>
    <col min="19" max="19" width="5.8515625" style="0" customWidth="1"/>
    <col min="20" max="20" width="1.1484375" style="0" customWidth="1"/>
    <col min="21" max="21" width="0.5625" style="0" customWidth="1"/>
    <col min="22" max="22" width="1.7109375" style="0" customWidth="1"/>
    <col min="23" max="23" width="0.9921875" style="0" customWidth="1"/>
    <col min="24" max="24" width="3.421875" style="0" customWidth="1"/>
    <col min="25" max="25" width="3.28125" style="0" customWidth="1"/>
    <col min="26" max="26" width="0.9921875" style="0" customWidth="1"/>
    <col min="27" max="27" width="8.00390625" style="0" customWidth="1"/>
    <col min="28" max="28" width="1.57421875" style="0" customWidth="1"/>
    <col min="29" max="29" width="2.421875" style="0" customWidth="1"/>
    <col min="30" max="30" width="9.28125" style="0" customWidth="1"/>
    <col min="31" max="31" width="1.57421875" style="0" customWidth="1"/>
    <col min="32" max="34" width="3.57421875" style="0" customWidth="1"/>
    <col min="35" max="35" width="1.7109375" style="0" customWidth="1"/>
    <col min="36" max="36" width="3.140625" style="0" customWidth="1"/>
    <col min="37" max="37" width="2.28125" style="0" customWidth="1"/>
    <col min="38" max="38" width="2.8515625" style="0" customWidth="1"/>
    <col min="39" max="39" width="3.140625" style="0" customWidth="1"/>
    <col min="40" max="40" width="0.9921875" style="148" customWidth="1"/>
    <col min="42" max="42" width="14.57421875" style="36" hidden="1" customWidth="1"/>
    <col min="43" max="45" width="9.140625" style="0" hidden="1" customWidth="1"/>
  </cols>
  <sheetData>
    <row r="1" spans="1:42" ht="18.75" customHeight="1">
      <c r="A1" s="3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2"/>
      <c r="V1" s="2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19"/>
      <c r="AK1" s="147"/>
      <c r="AL1" s="38"/>
      <c r="AM1" s="150"/>
      <c r="AN1" s="146" t="s">
        <v>113</v>
      </c>
      <c r="AO1" s="37"/>
      <c r="AP1" s="39"/>
    </row>
    <row r="2" spans="1:42" ht="12.75" customHeight="1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2"/>
      <c r="R2" s="2"/>
      <c r="S2" s="2"/>
      <c r="T2" s="2"/>
      <c r="U2" s="2"/>
      <c r="V2" s="2"/>
      <c r="W2" s="3"/>
      <c r="X2" s="5" t="s">
        <v>58</v>
      </c>
      <c r="Y2" s="6"/>
      <c r="Z2" s="6"/>
      <c r="AA2" s="6"/>
      <c r="AB2" s="3"/>
      <c r="AC2" s="3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37"/>
      <c r="AP2" s="39"/>
    </row>
    <row r="3" spans="1:42" ht="3.75" customHeight="1">
      <c r="A3" s="3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  <c r="P3" s="2"/>
      <c r="Q3" s="2"/>
      <c r="R3" s="2"/>
      <c r="S3" s="2"/>
      <c r="T3" s="2"/>
      <c r="U3" s="2"/>
      <c r="V3" s="2"/>
      <c r="W3" s="3"/>
      <c r="X3" s="7"/>
      <c r="Y3" s="6"/>
      <c r="Z3" s="6"/>
      <c r="AA3" s="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49"/>
      <c r="AO3" s="37"/>
      <c r="AP3" s="39"/>
    </row>
    <row r="4" spans="1:42" ht="12.75" customHeight="1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2"/>
      <c r="P4" s="2"/>
      <c r="Q4" s="2"/>
      <c r="R4" s="2"/>
      <c r="S4" s="2"/>
      <c r="T4" s="2"/>
      <c r="U4" s="2"/>
      <c r="V4" s="2"/>
      <c r="W4" s="3"/>
      <c r="X4" s="7"/>
      <c r="Y4" s="6"/>
      <c r="Z4" s="3"/>
      <c r="AA4" s="8"/>
      <c r="AB4" s="8" t="s">
        <v>59</v>
      </c>
      <c r="AC4" s="8"/>
      <c r="AD4" s="439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0"/>
      <c r="AP4" s="39"/>
    </row>
    <row r="5" spans="1:42" ht="17.25" customHeight="1">
      <c r="A5" s="3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2"/>
      <c r="P5" s="2"/>
      <c r="Q5" s="2"/>
      <c r="R5" s="2"/>
      <c r="S5" s="2"/>
      <c r="T5" s="2"/>
      <c r="U5" s="2"/>
      <c r="V5" s="2"/>
      <c r="W5" s="3"/>
      <c r="X5" s="5" t="s">
        <v>60</v>
      </c>
      <c r="Y5" s="6"/>
      <c r="Z5" s="6"/>
      <c r="AA5" s="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149"/>
      <c r="AO5" s="37"/>
      <c r="AP5" s="39"/>
    </row>
    <row r="6" spans="1:42" ht="12.75" customHeight="1">
      <c r="A6" s="37"/>
      <c r="B6" s="10" t="s">
        <v>0</v>
      </c>
      <c r="C6" s="9"/>
      <c r="D6" s="9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1"/>
      <c r="Y6" s="11"/>
      <c r="Z6" s="11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7"/>
      <c r="AP6" s="39"/>
    </row>
    <row r="7" spans="1:42" ht="12" customHeight="1">
      <c r="A7" s="37"/>
      <c r="B7" s="13"/>
      <c r="C7" s="12" t="s">
        <v>1</v>
      </c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4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13"/>
      <c r="AC7" s="13"/>
      <c r="AD7" s="13"/>
      <c r="AE7" s="13"/>
      <c r="AF7" s="13"/>
      <c r="AG7" s="15"/>
      <c r="AH7" s="16" t="s">
        <v>3</v>
      </c>
      <c r="AI7" s="166"/>
      <c r="AJ7" s="13"/>
      <c r="AK7" s="13"/>
      <c r="AL7" s="13"/>
      <c r="AM7" s="13"/>
      <c r="AN7" s="13"/>
      <c r="AO7" s="37"/>
      <c r="AP7" s="39"/>
    </row>
    <row r="8" spans="1:42" ht="9.75" customHeight="1">
      <c r="A8" s="3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 t="s">
        <v>103</v>
      </c>
      <c r="AD8" s="17"/>
      <c r="AE8" s="17"/>
      <c r="AF8" s="17"/>
      <c r="AG8" s="19"/>
      <c r="AH8" s="19" t="s">
        <v>5</v>
      </c>
      <c r="AI8" s="17"/>
      <c r="AJ8" s="17"/>
      <c r="AK8" s="17"/>
      <c r="AL8" s="17"/>
      <c r="AM8" s="17"/>
      <c r="AN8" s="17"/>
      <c r="AO8" s="37"/>
      <c r="AP8" s="39"/>
    </row>
    <row r="9" spans="1:42" ht="12" customHeight="1">
      <c r="A9" s="37"/>
      <c r="B9" s="13"/>
      <c r="C9" s="12" t="s">
        <v>6</v>
      </c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510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0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161"/>
      <c r="AO9" s="37"/>
      <c r="AP9" s="39"/>
    </row>
    <row r="10" spans="1:42" ht="7.5" customHeight="1">
      <c r="A10" s="3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13"/>
      <c r="R10" s="18"/>
      <c r="S10" s="42" t="s">
        <v>7</v>
      </c>
      <c r="T10" s="21"/>
      <c r="U10" s="21"/>
      <c r="V10" s="15"/>
      <c r="W10" s="15"/>
      <c r="X10" s="15"/>
      <c r="Y10" s="21"/>
      <c r="Z10" s="13"/>
      <c r="AA10" s="13"/>
      <c r="AB10" s="13"/>
      <c r="AC10" s="13"/>
      <c r="AD10" s="13"/>
      <c r="AE10" s="13"/>
      <c r="AF10" s="13"/>
      <c r="AG10" s="18"/>
      <c r="AH10" s="18"/>
      <c r="AI10" s="13"/>
      <c r="AJ10" s="13"/>
      <c r="AK10" s="13"/>
      <c r="AL10" s="13"/>
      <c r="AM10" s="13"/>
      <c r="AN10" s="13"/>
      <c r="AO10" s="37"/>
      <c r="AP10" s="39"/>
    </row>
    <row r="11" spans="1:42" ht="9" customHeight="1">
      <c r="A11" s="3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2" t="s">
        <v>10</v>
      </c>
      <c r="S11" s="17"/>
      <c r="T11" s="17"/>
      <c r="U11" s="17"/>
      <c r="V11" s="19"/>
      <c r="W11" s="19"/>
      <c r="X11" s="20" t="s">
        <v>11</v>
      </c>
      <c r="Y11" s="17"/>
      <c r="Z11" s="17"/>
      <c r="AA11" s="17" t="s">
        <v>8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485" t="s">
        <v>9</v>
      </c>
      <c r="AM11" s="485"/>
      <c r="AN11" s="17"/>
      <c r="AO11" s="37"/>
      <c r="AP11" s="39"/>
    </row>
    <row r="12" spans="1:42" ht="12" customHeight="1">
      <c r="A12" s="3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3" t="s">
        <v>2</v>
      </c>
      <c r="P12" s="515"/>
      <c r="Q12" s="516"/>
      <c r="R12" s="516"/>
      <c r="S12" s="516"/>
      <c r="T12" s="516"/>
      <c r="U12" s="516"/>
      <c r="V12" s="516"/>
      <c r="W12" s="13"/>
      <c r="X12" s="96"/>
      <c r="Y12" s="24" t="s">
        <v>2</v>
      </c>
      <c r="Z12" s="13"/>
      <c r="AA12" s="507"/>
      <c r="AB12" s="508"/>
      <c r="AC12" s="508"/>
      <c r="AD12" s="508"/>
      <c r="AE12" s="508"/>
      <c r="AF12" s="508"/>
      <c r="AG12" s="508"/>
      <c r="AH12" s="513"/>
      <c r="AI12" s="513"/>
      <c r="AJ12" s="513"/>
      <c r="AK12" s="163"/>
      <c r="AL12" s="509"/>
      <c r="AM12" s="509"/>
      <c r="AN12" s="13"/>
      <c r="AO12" s="37"/>
      <c r="AP12" s="39"/>
    </row>
    <row r="13" spans="1:42" ht="9.75" customHeight="1">
      <c r="A13" s="3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 t="s">
        <v>12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 t="s">
        <v>9</v>
      </c>
      <c r="AB13" s="17"/>
      <c r="AC13" s="17"/>
      <c r="AD13" s="17" t="s">
        <v>13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7"/>
      <c r="AP13" s="39"/>
    </row>
    <row r="14" spans="1:42" ht="12" customHeight="1">
      <c r="A14" s="37"/>
      <c r="B14" s="13"/>
      <c r="C14" s="12" t="s">
        <v>14</v>
      </c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25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13"/>
      <c r="AA14" s="96"/>
      <c r="AB14" s="13"/>
      <c r="AC14" s="13"/>
      <c r="AD14" s="507"/>
      <c r="AE14" s="512"/>
      <c r="AF14" s="512"/>
      <c r="AG14" s="512"/>
      <c r="AH14" s="512"/>
      <c r="AI14" s="512"/>
      <c r="AJ14" s="512"/>
      <c r="AK14" s="512"/>
      <c r="AL14" s="512"/>
      <c r="AM14" s="512"/>
      <c r="AN14" s="162"/>
      <c r="AO14" s="37"/>
      <c r="AP14" s="39"/>
    </row>
    <row r="15" spans="1:42" ht="11.25" customHeight="1">
      <c r="A15" s="37"/>
      <c r="B15" s="151" t="s">
        <v>114</v>
      </c>
      <c r="C15" s="13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25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3"/>
      <c r="AA15" s="160"/>
      <c r="AB15" s="13"/>
      <c r="AC15" s="13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37"/>
      <c r="AP15" s="39"/>
    </row>
    <row r="16" spans="1:42" ht="12" customHeight="1">
      <c r="A16" s="37"/>
      <c r="B16" s="17" t="s">
        <v>108</v>
      </c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25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13"/>
      <c r="AA16" s="13"/>
      <c r="AB16" s="13"/>
      <c r="AC16" s="13"/>
      <c r="AD16" s="160"/>
      <c r="AE16" s="160"/>
      <c r="AF16" s="136"/>
      <c r="AG16" s="136" t="s">
        <v>109</v>
      </c>
      <c r="AH16" s="160"/>
      <c r="AI16" s="160"/>
      <c r="AJ16" s="164"/>
      <c r="AK16" s="164"/>
      <c r="AL16" s="509"/>
      <c r="AM16" s="509"/>
      <c r="AN16" s="140"/>
      <c r="AO16" s="37"/>
      <c r="AP16" s="39"/>
    </row>
    <row r="17" spans="1:42" ht="12" customHeight="1">
      <c r="A17" s="37"/>
      <c r="B17" s="10" t="s">
        <v>69</v>
      </c>
      <c r="C17" s="9"/>
      <c r="D17" s="9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7"/>
      <c r="AP17" s="39"/>
    </row>
    <row r="18" spans="1:42" ht="9.75" customHeight="1">
      <c r="A18" s="3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3"/>
      <c r="Q18" s="18"/>
      <c r="R18" s="13"/>
      <c r="S18" s="21"/>
      <c r="T18" s="21"/>
      <c r="U18" s="21"/>
      <c r="V18" s="18"/>
      <c r="W18" s="18"/>
      <c r="X18" s="20" t="s">
        <v>106</v>
      </c>
      <c r="Y18" s="18"/>
      <c r="Z18" s="18"/>
      <c r="AA18" s="20" t="s">
        <v>17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37"/>
      <c r="AP18" s="39"/>
    </row>
    <row r="19" spans="1:42" ht="8.25" customHeight="1">
      <c r="A19" s="3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3"/>
      <c r="Q19" s="18"/>
      <c r="R19" s="13"/>
      <c r="S19" s="485" t="s">
        <v>80</v>
      </c>
      <c r="T19" s="386"/>
      <c r="U19" s="386"/>
      <c r="V19" s="18"/>
      <c r="W19" s="18"/>
      <c r="X19" s="20" t="s">
        <v>107</v>
      </c>
      <c r="Y19" s="18"/>
      <c r="Z19" s="18"/>
      <c r="AA19" s="20" t="s">
        <v>18</v>
      </c>
      <c r="AB19" s="18"/>
      <c r="AC19" s="465" t="s">
        <v>82</v>
      </c>
      <c r="AD19" s="466"/>
      <c r="AE19" s="465" t="s">
        <v>83</v>
      </c>
      <c r="AF19" s="430"/>
      <c r="AG19" s="430"/>
      <c r="AH19" s="430"/>
      <c r="AI19" s="430"/>
      <c r="AJ19" s="44"/>
      <c r="AK19" s="18"/>
      <c r="AL19" s="18"/>
      <c r="AM19" s="18"/>
      <c r="AN19" s="18"/>
      <c r="AO19" s="37"/>
      <c r="AP19" s="39"/>
    </row>
    <row r="20" spans="1:44" ht="12" customHeight="1">
      <c r="A20" s="3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60">
        <f>+Ravv!O129</f>
        <v>3813</v>
      </c>
      <c r="T20" s="359"/>
      <c r="U20" s="359"/>
      <c r="V20" s="45"/>
      <c r="W20" s="448"/>
      <c r="X20" s="486"/>
      <c r="Y20" s="486"/>
      <c r="Z20" s="45"/>
      <c r="AA20" s="234">
        <f>+Ravv!O132</f>
        <v>1900</v>
      </c>
      <c r="AB20" s="46"/>
      <c r="AC20" s="362">
        <f>+Ravv!P129</f>
        <v>0</v>
      </c>
      <c r="AD20" s="363"/>
      <c r="AE20" s="47"/>
      <c r="AF20" s="463"/>
      <c r="AG20" s="464"/>
      <c r="AH20" s="464"/>
      <c r="AI20" s="28"/>
      <c r="AJ20" s="28"/>
      <c r="AK20" s="28"/>
      <c r="AL20" s="28"/>
      <c r="AM20" s="28"/>
      <c r="AN20" s="28"/>
      <c r="AO20" s="37"/>
      <c r="AP20" s="157"/>
      <c r="AQ20">
        <f aca="true" t="shared" si="0" ref="AQ20:AQ25">IF(AC20="",0,1)</f>
        <v>1</v>
      </c>
      <c r="AR20">
        <f aca="true" t="shared" si="1" ref="AR20:AR25">IF(AF20="",0,1)</f>
        <v>0</v>
      </c>
    </row>
    <row r="21" spans="1:44" ht="12" customHeight="1">
      <c r="A21" s="37"/>
      <c r="B21" s="13"/>
      <c r="C21" s="29" t="s">
        <v>19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0</v>
      </c>
      <c r="Q21" s="13"/>
      <c r="R21" s="13"/>
      <c r="S21" s="360">
        <f>+Ravv!O130</f>
        <v>3907</v>
      </c>
      <c r="T21" s="359"/>
      <c r="U21" s="359"/>
      <c r="V21" s="27"/>
      <c r="W21" s="448"/>
      <c r="X21" s="486"/>
      <c r="Y21" s="486"/>
      <c r="Z21" s="27"/>
      <c r="AA21" s="132">
        <f>+AA20</f>
        <v>1900</v>
      </c>
      <c r="AB21" s="13"/>
      <c r="AC21" s="362">
        <f>+Ravv!P130</f>
        <v>0</v>
      </c>
      <c r="AD21" s="363"/>
      <c r="AE21" s="47"/>
      <c r="AF21" s="463"/>
      <c r="AG21" s="464"/>
      <c r="AH21" s="464"/>
      <c r="AI21" s="28"/>
      <c r="AJ21" s="28"/>
      <c r="AK21" s="28"/>
      <c r="AL21" s="28"/>
      <c r="AM21" s="28"/>
      <c r="AN21" s="28"/>
      <c r="AO21" s="37"/>
      <c r="AP21" s="157"/>
      <c r="AQ21">
        <f t="shared" si="0"/>
        <v>1</v>
      </c>
      <c r="AR21">
        <f t="shared" si="1"/>
        <v>0</v>
      </c>
    </row>
    <row r="22" spans="1:44" ht="12" customHeight="1">
      <c r="A22" s="37"/>
      <c r="B22" s="13"/>
      <c r="C22" s="29" t="s">
        <v>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360">
        <f>+Ravv!O131</f>
        <v>1993</v>
      </c>
      <c r="T22" s="359"/>
      <c r="U22" s="359"/>
      <c r="V22" s="27"/>
      <c r="W22" s="448"/>
      <c r="X22" s="486"/>
      <c r="Y22" s="486"/>
      <c r="Z22" s="27"/>
      <c r="AA22" s="132">
        <f>IF(S22&lt;&gt;"",AA21,"")</f>
        <v>1900</v>
      </c>
      <c r="AB22" s="13"/>
      <c r="AC22" s="362">
        <f>+Ravv!P131</f>
        <v>0</v>
      </c>
      <c r="AD22" s="363"/>
      <c r="AE22" s="47"/>
      <c r="AF22" s="463"/>
      <c r="AG22" s="464"/>
      <c r="AH22" s="464"/>
      <c r="AI22" s="28"/>
      <c r="AJ22" s="28"/>
      <c r="AK22" s="28"/>
      <c r="AL22" s="28"/>
      <c r="AM22" s="28"/>
      <c r="AN22" s="28"/>
      <c r="AO22" s="37"/>
      <c r="AP22" s="157"/>
      <c r="AQ22">
        <f t="shared" si="0"/>
        <v>1</v>
      </c>
      <c r="AR22">
        <f t="shared" si="1"/>
        <v>0</v>
      </c>
    </row>
    <row r="23" spans="1:44" ht="12" customHeight="1">
      <c r="A23" s="37"/>
      <c r="B23" s="13"/>
      <c r="C23" s="29" t="s">
        <v>21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48"/>
      <c r="T23" s="486"/>
      <c r="U23" s="486"/>
      <c r="V23" s="27"/>
      <c r="W23" s="448"/>
      <c r="X23" s="486"/>
      <c r="Y23" s="486"/>
      <c r="Z23" s="27"/>
      <c r="AA23" s="156"/>
      <c r="AB23" s="13"/>
      <c r="AC23" s="463"/>
      <c r="AD23" s="464"/>
      <c r="AE23" s="47"/>
      <c r="AF23" s="463"/>
      <c r="AG23" s="464"/>
      <c r="AH23" s="464"/>
      <c r="AI23" s="28"/>
      <c r="AJ23" s="28"/>
      <c r="AK23" s="28"/>
      <c r="AL23" s="28"/>
      <c r="AM23" s="28"/>
      <c r="AN23" s="28"/>
      <c r="AO23" s="37"/>
      <c r="AP23" s="157"/>
      <c r="AQ23">
        <f t="shared" si="0"/>
        <v>0</v>
      </c>
      <c r="AR23">
        <f t="shared" si="1"/>
        <v>0</v>
      </c>
    </row>
    <row r="24" spans="1:44" ht="12" customHeight="1">
      <c r="A24" s="37"/>
      <c r="B24" s="13"/>
      <c r="C24" s="29"/>
      <c r="D24" s="29"/>
      <c r="E24" s="30"/>
      <c r="F24" s="3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448"/>
      <c r="T24" s="486"/>
      <c r="U24" s="486"/>
      <c r="V24" s="27"/>
      <c r="W24" s="448"/>
      <c r="X24" s="486"/>
      <c r="Y24" s="486"/>
      <c r="Z24" s="27"/>
      <c r="AA24" s="156"/>
      <c r="AB24" s="13"/>
      <c r="AC24" s="463"/>
      <c r="AD24" s="464"/>
      <c r="AE24" s="47"/>
      <c r="AF24" s="463"/>
      <c r="AG24" s="464"/>
      <c r="AH24" s="464"/>
      <c r="AI24" s="28"/>
      <c r="AJ24" s="28"/>
      <c r="AK24" s="28"/>
      <c r="AL24" s="28"/>
      <c r="AM24" s="28"/>
      <c r="AN24" s="28"/>
      <c r="AO24" s="37"/>
      <c r="AP24" s="157"/>
      <c r="AQ24">
        <f t="shared" si="0"/>
        <v>0</v>
      </c>
      <c r="AR24">
        <f t="shared" si="1"/>
        <v>0</v>
      </c>
    </row>
    <row r="25" spans="1:44" ht="12" customHeight="1">
      <c r="A25" s="37"/>
      <c r="B25" s="13"/>
      <c r="C25" s="21"/>
      <c r="D25" s="2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448"/>
      <c r="T25" s="486"/>
      <c r="U25" s="486"/>
      <c r="V25" s="27"/>
      <c r="W25" s="448"/>
      <c r="X25" s="486"/>
      <c r="Y25" s="486"/>
      <c r="Z25" s="27"/>
      <c r="AA25" s="156"/>
      <c r="AB25" s="13"/>
      <c r="AC25" s="490"/>
      <c r="AD25" s="491"/>
      <c r="AE25" s="47"/>
      <c r="AF25" s="490"/>
      <c r="AG25" s="491"/>
      <c r="AH25" s="491"/>
      <c r="AI25" s="31" t="s">
        <v>22</v>
      </c>
      <c r="AJ25" s="48" t="s">
        <v>23</v>
      </c>
      <c r="AK25" s="49"/>
      <c r="AL25" s="49"/>
      <c r="AM25" s="49"/>
      <c r="AN25" s="31"/>
      <c r="AO25" s="37"/>
      <c r="AP25" s="157"/>
      <c r="AQ25">
        <f t="shared" si="0"/>
        <v>0</v>
      </c>
      <c r="AR25">
        <f t="shared" si="1"/>
        <v>0</v>
      </c>
    </row>
    <row r="26" spans="1:45" ht="12" customHeight="1">
      <c r="A26" s="37"/>
      <c r="B26" s="13"/>
      <c r="C26" s="13"/>
      <c r="D26" s="13"/>
      <c r="E26" s="19" t="s">
        <v>61</v>
      </c>
      <c r="F26" s="19"/>
      <c r="G26" s="13"/>
      <c r="H26" s="18"/>
      <c r="I26" s="13"/>
      <c r="J26" s="17"/>
      <c r="K26" s="17" t="s">
        <v>24</v>
      </c>
      <c r="L26" s="17"/>
      <c r="M26" s="17"/>
      <c r="N26" s="17"/>
      <c r="O26" s="17"/>
      <c r="P26" s="13"/>
      <c r="Q26" s="17"/>
      <c r="R26" s="13"/>
      <c r="S26" s="13"/>
      <c r="T26" s="13"/>
      <c r="U26" s="13"/>
      <c r="V26" s="13"/>
      <c r="W26" s="13"/>
      <c r="X26" s="13"/>
      <c r="Y26" s="13"/>
      <c r="Z26" s="13"/>
      <c r="AA26" s="30" t="s">
        <v>25</v>
      </c>
      <c r="AB26" s="32" t="s">
        <v>26</v>
      </c>
      <c r="AC26" s="364">
        <f>IF(AQ26=0,"",SUM(AC20:AD25))</f>
        <v>0</v>
      </c>
      <c r="AD26" s="365"/>
      <c r="AE26" s="34" t="s">
        <v>27</v>
      </c>
      <c r="AF26" s="364">
        <f>IF(AR26=0,"",SUM(AF20:AH25))</f>
      </c>
      <c r="AG26" s="365"/>
      <c r="AH26" s="365"/>
      <c r="AI26" s="122">
        <f>IF(AP26=0,"",IF(AP26&gt;0,"+","-"))</f>
      </c>
      <c r="AJ26" s="344">
        <f>IF(AP26=0,"",IF(AP26&gt;0,AP26,-AP26))</f>
      </c>
      <c r="AK26" s="345"/>
      <c r="AL26" s="345"/>
      <c r="AM26" s="345"/>
      <c r="AN26" s="346"/>
      <c r="AO26" s="37"/>
      <c r="AP26" s="158">
        <f>IF(AS26=0,0,IF(AQ26=AS26,AC26,IF(AR26=AS26,-AF26,AC26-AF26)))</f>
        <v>0</v>
      </c>
      <c r="AQ26">
        <f>SUM(AQ20:AQ25)</f>
        <v>3</v>
      </c>
      <c r="AR26">
        <f>SUM(AR20:AR25)</f>
        <v>0</v>
      </c>
      <c r="AS26">
        <f>SUM(AQ26:AR26)</f>
        <v>3</v>
      </c>
    </row>
    <row r="27" spans="1:42" ht="15">
      <c r="A27" s="37"/>
      <c r="B27" s="492"/>
      <c r="C27" s="493"/>
      <c r="D27" s="493"/>
      <c r="E27" s="493"/>
      <c r="F27" s="13"/>
      <c r="G27" s="13"/>
      <c r="H27" s="13"/>
      <c r="I27" s="13"/>
      <c r="J27" s="13"/>
      <c r="K27" s="487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37"/>
      <c r="AP27" s="157"/>
    </row>
    <row r="28" spans="1:42" ht="12" customHeight="1">
      <c r="A28" s="37"/>
      <c r="B28" s="10" t="s">
        <v>68</v>
      </c>
      <c r="C28" s="9"/>
      <c r="D28" s="9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37"/>
      <c r="AP28" s="157"/>
    </row>
    <row r="29" spans="1:42" ht="9" customHeight="1">
      <c r="A29" s="37"/>
      <c r="B29" s="485" t="s">
        <v>15</v>
      </c>
      <c r="C29" s="485"/>
      <c r="D29" s="21"/>
      <c r="E29" s="485" t="s">
        <v>28</v>
      </c>
      <c r="F29" s="485"/>
      <c r="G29" s="485"/>
      <c r="H29" s="21"/>
      <c r="I29" s="21"/>
      <c r="J29" s="21"/>
      <c r="K29" s="21"/>
      <c r="L29" s="21"/>
      <c r="M29" s="21"/>
      <c r="N29" s="21"/>
      <c r="O29" s="22" t="s">
        <v>79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0" t="s">
        <v>29</v>
      </c>
      <c r="AA29" s="21"/>
      <c r="AB29" s="21"/>
      <c r="AC29" s="21"/>
      <c r="AD29" s="21"/>
      <c r="AE29" s="18"/>
      <c r="AF29" s="21"/>
      <c r="AG29" s="21"/>
      <c r="AH29" s="21"/>
      <c r="AI29" s="21"/>
      <c r="AJ29" s="21"/>
      <c r="AK29" s="21"/>
      <c r="AL29" s="21"/>
      <c r="AM29" s="21"/>
      <c r="AN29" s="21"/>
      <c r="AO29" s="37"/>
      <c r="AP29" s="157"/>
    </row>
    <row r="30" spans="1:42" ht="7.5" customHeight="1">
      <c r="A30" s="37"/>
      <c r="B30" s="376" t="s">
        <v>30</v>
      </c>
      <c r="C30" s="376"/>
      <c r="D30" s="135"/>
      <c r="E30" s="376" t="s">
        <v>31</v>
      </c>
      <c r="F30" s="376"/>
      <c r="G30" s="376"/>
      <c r="H30" s="135"/>
      <c r="I30" s="135"/>
      <c r="J30" s="135"/>
      <c r="K30" s="135"/>
      <c r="L30" s="135"/>
      <c r="M30" s="135"/>
      <c r="N30" s="135"/>
      <c r="O30" s="135"/>
      <c r="P30" s="135"/>
      <c r="Q30" s="136" t="s">
        <v>32</v>
      </c>
      <c r="R30" s="135"/>
      <c r="S30" s="135"/>
      <c r="T30" s="135"/>
      <c r="U30" s="135"/>
      <c r="V30" s="135"/>
      <c r="W30" s="136" t="s">
        <v>33</v>
      </c>
      <c r="X30" s="136"/>
      <c r="Y30" s="137"/>
      <c r="Z30" s="138"/>
      <c r="AA30" s="136" t="s">
        <v>34</v>
      </c>
      <c r="AB30" s="135"/>
      <c r="AC30" s="378" t="s">
        <v>82</v>
      </c>
      <c r="AD30" s="379"/>
      <c r="AE30" s="378" t="s">
        <v>83</v>
      </c>
      <c r="AF30" s="380"/>
      <c r="AG30" s="380"/>
      <c r="AH30" s="380"/>
      <c r="AI30" s="380"/>
      <c r="AJ30" s="21"/>
      <c r="AK30" s="21"/>
      <c r="AL30" s="21"/>
      <c r="AM30" s="21"/>
      <c r="AN30" s="21"/>
      <c r="AO30" s="37"/>
      <c r="AP30" s="157"/>
    </row>
    <row r="31" spans="1:44" ht="12" customHeight="1">
      <c r="A31" s="37"/>
      <c r="B31" s="500"/>
      <c r="C31" s="501"/>
      <c r="D31" s="50"/>
      <c r="E31" s="448"/>
      <c r="F31" s="495"/>
      <c r="G31" s="495"/>
      <c r="H31" s="13"/>
      <c r="I31" s="33"/>
      <c r="J31" s="33"/>
      <c r="K31" s="448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13"/>
      <c r="W31" s="448"/>
      <c r="X31" s="474"/>
      <c r="Y31" s="474"/>
      <c r="Z31" s="46"/>
      <c r="AA31" s="97"/>
      <c r="AB31" s="46"/>
      <c r="AC31" s="463"/>
      <c r="AD31" s="464"/>
      <c r="AE31" s="47"/>
      <c r="AF31" s="463"/>
      <c r="AG31" s="464"/>
      <c r="AH31" s="464"/>
      <c r="AI31" s="28"/>
      <c r="AJ31" s="28"/>
      <c r="AK31" s="28"/>
      <c r="AL31" s="28"/>
      <c r="AM31" s="28"/>
      <c r="AN31" s="28"/>
      <c r="AO31" s="37"/>
      <c r="AP31" s="157"/>
      <c r="AQ31">
        <f>IF(AC31="",0,1)</f>
        <v>0</v>
      </c>
      <c r="AR31">
        <f>IF(AF31="",0,1)</f>
        <v>0</v>
      </c>
    </row>
    <row r="32" spans="1:44" ht="12" customHeight="1">
      <c r="A32" s="37"/>
      <c r="B32" s="500"/>
      <c r="C32" s="501"/>
      <c r="D32" s="50"/>
      <c r="E32" s="448"/>
      <c r="F32" s="495"/>
      <c r="G32" s="495"/>
      <c r="H32" s="13"/>
      <c r="I32" s="33" t="s">
        <v>2</v>
      </c>
      <c r="J32" s="33"/>
      <c r="K32" s="448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13"/>
      <c r="W32" s="448"/>
      <c r="X32" s="474"/>
      <c r="Y32" s="474"/>
      <c r="Z32" s="46"/>
      <c r="AA32" s="97"/>
      <c r="AB32" s="46"/>
      <c r="AC32" s="463"/>
      <c r="AD32" s="464"/>
      <c r="AE32" s="47"/>
      <c r="AF32" s="463"/>
      <c r="AG32" s="464"/>
      <c r="AH32" s="464"/>
      <c r="AI32" s="28"/>
      <c r="AJ32" s="28"/>
      <c r="AK32" s="28"/>
      <c r="AL32" s="28"/>
      <c r="AM32" s="28"/>
      <c r="AN32" s="28"/>
      <c r="AO32" s="37"/>
      <c r="AP32" s="157"/>
      <c r="AQ32">
        <f>IF(AC32="",0,1)</f>
        <v>0</v>
      </c>
      <c r="AR32">
        <f>IF(AF32="",0,1)</f>
        <v>0</v>
      </c>
    </row>
    <row r="33" spans="1:44" ht="12" customHeight="1">
      <c r="A33" s="37"/>
      <c r="B33" s="500"/>
      <c r="C33" s="501"/>
      <c r="D33" s="50"/>
      <c r="E33" s="448"/>
      <c r="F33" s="495"/>
      <c r="G33" s="495"/>
      <c r="H33" s="13"/>
      <c r="I33" s="33" t="s">
        <v>2</v>
      </c>
      <c r="J33" s="33"/>
      <c r="K33" s="448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13"/>
      <c r="W33" s="448"/>
      <c r="X33" s="474"/>
      <c r="Y33" s="474"/>
      <c r="Z33" s="46"/>
      <c r="AA33" s="97"/>
      <c r="AB33" s="46"/>
      <c r="AC33" s="463"/>
      <c r="AD33" s="464"/>
      <c r="AE33" s="47"/>
      <c r="AF33" s="463"/>
      <c r="AG33" s="464"/>
      <c r="AH33" s="464"/>
      <c r="AI33" s="28"/>
      <c r="AJ33" s="28"/>
      <c r="AK33" s="28"/>
      <c r="AL33" s="28"/>
      <c r="AM33" s="28"/>
      <c r="AN33" s="28"/>
      <c r="AO33" s="37"/>
      <c r="AP33" s="157"/>
      <c r="AQ33">
        <f>IF(AC33="",0,1)</f>
        <v>0</v>
      </c>
      <c r="AR33">
        <f>IF(AF33="",0,1)</f>
        <v>0</v>
      </c>
    </row>
    <row r="34" spans="1:44" ht="12" customHeight="1">
      <c r="A34" s="37"/>
      <c r="B34" s="498"/>
      <c r="C34" s="499"/>
      <c r="D34" s="50"/>
      <c r="E34" s="448"/>
      <c r="F34" s="495"/>
      <c r="G34" s="495"/>
      <c r="H34" s="13"/>
      <c r="I34" s="33" t="s">
        <v>2</v>
      </c>
      <c r="J34" s="33"/>
      <c r="K34" s="448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13"/>
      <c r="W34" s="448"/>
      <c r="X34" s="474"/>
      <c r="Y34" s="474"/>
      <c r="Z34" s="46"/>
      <c r="AA34" s="97"/>
      <c r="AB34" s="46"/>
      <c r="AC34" s="490"/>
      <c r="AD34" s="491"/>
      <c r="AE34" s="47"/>
      <c r="AF34" s="463"/>
      <c r="AG34" s="464"/>
      <c r="AH34" s="464"/>
      <c r="AI34" s="31" t="s">
        <v>22</v>
      </c>
      <c r="AJ34" s="48" t="s">
        <v>35</v>
      </c>
      <c r="AK34" s="49"/>
      <c r="AL34" s="49"/>
      <c r="AM34" s="49"/>
      <c r="AN34" s="31"/>
      <c r="AO34" s="37"/>
      <c r="AP34" s="157"/>
      <c r="AQ34">
        <f>IF(AC34="",0,1)</f>
        <v>0</v>
      </c>
      <c r="AR34">
        <f>IF(AF34="",0,1)</f>
        <v>0</v>
      </c>
    </row>
    <row r="35" spans="1:45" ht="12.75" customHeight="1">
      <c r="A35" s="3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51" t="s">
        <v>25</v>
      </c>
      <c r="AB35" s="52" t="s">
        <v>36</v>
      </c>
      <c r="AC35" s="364">
        <f>IF(AC31="","",SUM(AC31:AD34))</f>
      </c>
      <c r="AD35" s="365"/>
      <c r="AE35" s="53" t="s">
        <v>37</v>
      </c>
      <c r="AF35" s="364">
        <f>IF(AF31="","",SUM(AF31:AH34))</f>
      </c>
      <c r="AG35" s="365"/>
      <c r="AH35" s="365"/>
      <c r="AI35" s="122">
        <f>IF(AP35=0,"",IF(AP35&gt;0,"+","-"))</f>
      </c>
      <c r="AJ35" s="344">
        <f>IF(AP35=0,"",IF(AP35&gt;0,AP35,-AP35))</f>
      </c>
      <c r="AK35" s="345"/>
      <c r="AL35" s="345"/>
      <c r="AM35" s="345"/>
      <c r="AN35" s="346"/>
      <c r="AO35" s="37"/>
      <c r="AP35" s="158">
        <f>IF(AS35=0,0,IF(AQ35=AS35,AC35,IF(AR35=AS35,-AF35,AC35-AF35)))</f>
        <v>0</v>
      </c>
      <c r="AQ35">
        <f>SUM(AQ31:AQ34)</f>
        <v>0</v>
      </c>
      <c r="AR35">
        <f>SUM(AR31:AR34)</f>
        <v>0</v>
      </c>
      <c r="AS35">
        <f>SUM(AQ35:AR35)</f>
        <v>0</v>
      </c>
    </row>
    <row r="36" spans="1:42" ht="12" customHeight="1">
      <c r="A36" s="37"/>
      <c r="B36" s="10" t="s">
        <v>67</v>
      </c>
      <c r="C36" s="9"/>
      <c r="D36" s="10"/>
      <c r="E36" s="10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37"/>
      <c r="AP36" s="157"/>
    </row>
    <row r="37" spans="1:42" ht="7.5" customHeight="1">
      <c r="A37" s="37"/>
      <c r="B37" s="376" t="s">
        <v>15</v>
      </c>
      <c r="C37" s="40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64"/>
      <c r="W37" s="64"/>
      <c r="X37" s="64"/>
      <c r="Y37" s="135"/>
      <c r="Z37" s="64"/>
      <c r="AA37" s="137" t="s">
        <v>17</v>
      </c>
      <c r="AB37" s="18"/>
      <c r="AC37" s="18"/>
      <c r="AD37" s="21"/>
      <c r="AE37" s="18"/>
      <c r="AF37" s="21"/>
      <c r="AG37" s="21"/>
      <c r="AH37" s="21"/>
      <c r="AI37" s="21"/>
      <c r="AJ37" s="21"/>
      <c r="AK37" s="21"/>
      <c r="AL37" s="21"/>
      <c r="AM37" s="21"/>
      <c r="AN37" s="21"/>
      <c r="AO37" s="37"/>
      <c r="AP37" s="157"/>
    </row>
    <row r="38" spans="1:42" ht="8.25" customHeight="1">
      <c r="A38" s="37"/>
      <c r="B38" s="485" t="s">
        <v>38</v>
      </c>
      <c r="C38" s="49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 t="s">
        <v>80</v>
      </c>
      <c r="T38" s="21"/>
      <c r="U38" s="21"/>
      <c r="V38" s="18"/>
      <c r="W38" s="18"/>
      <c r="X38" s="20" t="s">
        <v>111</v>
      </c>
      <c r="Y38" s="21"/>
      <c r="Z38" s="18"/>
      <c r="AA38" s="20" t="s">
        <v>18</v>
      </c>
      <c r="AB38" s="18"/>
      <c r="AC38" s="465" t="s">
        <v>82</v>
      </c>
      <c r="AD38" s="466"/>
      <c r="AE38" s="465" t="s">
        <v>83</v>
      </c>
      <c r="AF38" s="430"/>
      <c r="AG38" s="430"/>
      <c r="AH38" s="430"/>
      <c r="AI38" s="430"/>
      <c r="AJ38" s="21"/>
      <c r="AK38" s="21"/>
      <c r="AL38" s="21"/>
      <c r="AM38" s="21"/>
      <c r="AN38" s="21"/>
      <c r="AO38" s="37"/>
      <c r="AP38" s="157"/>
    </row>
    <row r="39" spans="1:44" ht="11.25" customHeight="1">
      <c r="A39" s="37"/>
      <c r="B39" s="496"/>
      <c r="C39" s="497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360">
        <f>+Ravv!O147</f>
      </c>
      <c r="T39" s="411"/>
      <c r="U39" s="411"/>
      <c r="V39" s="46"/>
      <c r="W39" s="448"/>
      <c r="X39" s="448"/>
      <c r="Y39" s="448"/>
      <c r="Z39" s="46"/>
      <c r="AA39" s="132">
        <f>+Ravv!O150</f>
      </c>
      <c r="AB39" s="46"/>
      <c r="AC39" s="381">
        <f>IF(Ravv!P147="","",Ravv!P147)</f>
      </c>
      <c r="AD39" s="382"/>
      <c r="AE39" s="47"/>
      <c r="AF39" s="453"/>
      <c r="AG39" s="489"/>
      <c r="AH39" s="489"/>
      <c r="AI39" s="46"/>
      <c r="AJ39" s="46"/>
      <c r="AK39" s="46"/>
      <c r="AL39" s="46"/>
      <c r="AM39" s="46"/>
      <c r="AN39" s="46"/>
      <c r="AO39" s="37"/>
      <c r="AP39" s="157"/>
      <c r="AQ39">
        <f>IF(AC39="",0,1)</f>
        <v>0</v>
      </c>
      <c r="AR39">
        <f>IF(AF39="",0,1)</f>
        <v>0</v>
      </c>
    </row>
    <row r="40" spans="1:44" ht="11.25" customHeight="1">
      <c r="A40" s="37"/>
      <c r="B40" s="407">
        <f>IF(AC$39&lt;&gt;"",B39,"")</f>
      </c>
      <c r="C40" s="421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360">
        <f>+Ravv!O148</f>
      </c>
      <c r="T40" s="411"/>
      <c r="U40" s="411"/>
      <c r="V40" s="46"/>
      <c r="W40" s="448"/>
      <c r="X40" s="448"/>
      <c r="Y40" s="448"/>
      <c r="Z40" s="46"/>
      <c r="AA40" s="132">
        <f>+AA39</f>
      </c>
      <c r="AB40" s="46"/>
      <c r="AC40" s="381">
        <f>IF(Ravv!P148="","",Ravv!P148)</f>
      </c>
      <c r="AD40" s="382"/>
      <c r="AE40" s="47"/>
      <c r="AF40" s="453"/>
      <c r="AG40" s="489"/>
      <c r="AH40" s="489"/>
      <c r="AI40" s="46"/>
      <c r="AJ40" s="46"/>
      <c r="AK40" s="46"/>
      <c r="AL40" s="46"/>
      <c r="AM40" s="46"/>
      <c r="AN40" s="46"/>
      <c r="AO40" s="37"/>
      <c r="AP40" s="157"/>
      <c r="AQ40">
        <f>IF(AC40="",0,1)</f>
        <v>0</v>
      </c>
      <c r="AR40">
        <f>IF(AF40="",0,1)</f>
        <v>0</v>
      </c>
    </row>
    <row r="41" spans="1:44" ht="11.25" customHeight="1">
      <c r="A41" s="37"/>
      <c r="B41" s="407">
        <f>IF(AC$39&lt;&gt;"",B40,"")</f>
      </c>
      <c r="C41" s="421"/>
      <c r="D41" s="50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360">
        <f>+Ravv!O149</f>
      </c>
      <c r="T41" s="411"/>
      <c r="U41" s="411"/>
      <c r="V41" s="46"/>
      <c r="W41" s="448"/>
      <c r="X41" s="448"/>
      <c r="Y41" s="448"/>
      <c r="Z41" s="46"/>
      <c r="AA41" s="132">
        <f>+AA40</f>
      </c>
      <c r="AB41" s="46"/>
      <c r="AC41" s="381">
        <f>IF(Ravv!P149="","",Ravv!P149)</f>
      </c>
      <c r="AD41" s="382"/>
      <c r="AE41" s="47"/>
      <c r="AF41" s="453"/>
      <c r="AG41" s="489"/>
      <c r="AH41" s="489"/>
      <c r="AI41" s="46"/>
      <c r="AJ41" s="46"/>
      <c r="AK41" s="46"/>
      <c r="AL41" s="46"/>
      <c r="AM41" s="46"/>
      <c r="AN41" s="46"/>
      <c r="AO41" s="37"/>
      <c r="AP41" s="157"/>
      <c r="AQ41">
        <f>IF(AC41="",0,1)</f>
        <v>0</v>
      </c>
      <c r="AR41">
        <f>IF(AF41="",0,1)</f>
        <v>0</v>
      </c>
    </row>
    <row r="42" spans="1:44" ht="11.25" customHeight="1">
      <c r="A42" s="37"/>
      <c r="B42" s="502"/>
      <c r="C42" s="503"/>
      <c r="D42" s="50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55"/>
      <c r="T42" s="456"/>
      <c r="U42" s="456"/>
      <c r="V42" s="46"/>
      <c r="W42" s="448"/>
      <c r="X42" s="448"/>
      <c r="Y42" s="448"/>
      <c r="Z42" s="46"/>
      <c r="AA42" s="156"/>
      <c r="AB42" s="46"/>
      <c r="AC42" s="471"/>
      <c r="AD42" s="472"/>
      <c r="AE42" s="47"/>
      <c r="AF42" s="471"/>
      <c r="AG42" s="472"/>
      <c r="AH42" s="472"/>
      <c r="AI42" s="54" t="s">
        <v>22</v>
      </c>
      <c r="AJ42" s="55" t="s">
        <v>39</v>
      </c>
      <c r="AK42" s="56"/>
      <c r="AL42" s="56"/>
      <c r="AM42" s="56"/>
      <c r="AN42" s="54"/>
      <c r="AO42" s="37"/>
      <c r="AP42" s="157"/>
      <c r="AQ42">
        <f>IF(AC42="",0,1)</f>
        <v>0</v>
      </c>
      <c r="AR42">
        <f>IF(AF42="",0,1)</f>
        <v>0</v>
      </c>
    </row>
    <row r="43" spans="1:45" ht="12" customHeight="1">
      <c r="A43" s="3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51" t="s">
        <v>25</v>
      </c>
      <c r="AB43" s="52" t="s">
        <v>40</v>
      </c>
      <c r="AC43" s="364">
        <f>IF(AC39="","",SUM(AC39:AD42))</f>
      </c>
      <c r="AD43" s="365"/>
      <c r="AE43" s="53" t="s">
        <v>41</v>
      </c>
      <c r="AF43" s="364">
        <f>IF(AF39="","",SUM(AF39:AH42))</f>
      </c>
      <c r="AG43" s="365"/>
      <c r="AH43" s="473"/>
      <c r="AI43" s="122">
        <f>IF(AP43=0,"",IF(AP43&gt;0,"+","-"))</f>
      </c>
      <c r="AJ43" s="344">
        <f>IF(AP43=0,"",IF(AP43&gt;0,AP43,-AP43))</f>
      </c>
      <c r="AK43" s="345"/>
      <c r="AL43" s="345"/>
      <c r="AM43" s="345"/>
      <c r="AN43" s="346"/>
      <c r="AO43" s="37"/>
      <c r="AP43" s="158">
        <f>IF(AS43=0,0,IF(AQ43=AS43,AC43,IF(AR43=AS43,-AF43,AC43-AF43)))</f>
        <v>0</v>
      </c>
      <c r="AQ43">
        <f>SUM(AQ39:AQ42)</f>
        <v>0</v>
      </c>
      <c r="AR43">
        <f>SUM(AR39:AR42)</f>
        <v>0</v>
      </c>
      <c r="AS43">
        <f>SUM(AQ43:AR43)</f>
        <v>0</v>
      </c>
    </row>
    <row r="44" spans="1:42" ht="12.75" customHeight="1">
      <c r="A44" s="37"/>
      <c r="B44" s="10" t="s">
        <v>214</v>
      </c>
      <c r="C44" s="9"/>
      <c r="D44" s="10"/>
      <c r="E44" s="10"/>
      <c r="F44" s="1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7"/>
      <c r="AP44" s="157"/>
    </row>
    <row r="45" spans="1:42" ht="9.75" customHeight="1">
      <c r="A45" s="37"/>
      <c r="B45" s="376" t="s">
        <v>62</v>
      </c>
      <c r="C45" s="376"/>
      <c r="D45" s="376"/>
      <c r="E45" s="376"/>
      <c r="F45" s="139"/>
      <c r="G45" s="61"/>
      <c r="H45" s="416" t="s">
        <v>73</v>
      </c>
      <c r="I45" s="417"/>
      <c r="J45" s="417"/>
      <c r="K45" s="417"/>
      <c r="L45" s="140"/>
      <c r="M45" s="61"/>
      <c r="N45" s="61"/>
      <c r="O45" s="61"/>
      <c r="P45" s="416" t="s">
        <v>47</v>
      </c>
      <c r="Q45" s="418"/>
      <c r="R45" s="418"/>
      <c r="S45" s="61"/>
      <c r="T45" s="61"/>
      <c r="U45" s="61"/>
      <c r="V45" s="61"/>
      <c r="W45" s="61"/>
      <c r="X45" s="137" t="s">
        <v>16</v>
      </c>
      <c r="Y45" s="61"/>
      <c r="Z45" s="61"/>
      <c r="AA45" s="135" t="s">
        <v>17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37"/>
      <c r="AP45" s="157"/>
    </row>
    <row r="46" spans="1:42" ht="9.75" customHeight="1">
      <c r="A46" s="37"/>
      <c r="B46" s="376" t="s">
        <v>63</v>
      </c>
      <c r="C46" s="376"/>
      <c r="D46" s="376"/>
      <c r="E46" s="376"/>
      <c r="F46" s="61"/>
      <c r="G46" s="141" t="s">
        <v>71</v>
      </c>
      <c r="H46" s="416" t="s">
        <v>72</v>
      </c>
      <c r="I46" s="417"/>
      <c r="J46" s="417"/>
      <c r="K46" s="417"/>
      <c r="L46" s="412" t="s">
        <v>74</v>
      </c>
      <c r="M46" s="377"/>
      <c r="N46" s="413" t="s">
        <v>75</v>
      </c>
      <c r="O46" s="414"/>
      <c r="P46" s="416" t="s">
        <v>76</v>
      </c>
      <c r="Q46" s="418"/>
      <c r="R46" s="418"/>
      <c r="S46" s="136" t="s">
        <v>80</v>
      </c>
      <c r="T46" s="135"/>
      <c r="U46" s="135"/>
      <c r="V46" s="64"/>
      <c r="W46" s="64"/>
      <c r="X46" s="137" t="s">
        <v>110</v>
      </c>
      <c r="Y46" s="135"/>
      <c r="Z46" s="64"/>
      <c r="AA46" s="135" t="s">
        <v>18</v>
      </c>
      <c r="AB46" s="142"/>
      <c r="AC46" s="378" t="s">
        <v>82</v>
      </c>
      <c r="AD46" s="379"/>
      <c r="AE46" s="378" t="s">
        <v>83</v>
      </c>
      <c r="AF46" s="380"/>
      <c r="AG46" s="380"/>
      <c r="AH46" s="380"/>
      <c r="AI46" s="380"/>
      <c r="AJ46" s="59"/>
      <c r="AK46" s="59"/>
      <c r="AL46" s="59"/>
      <c r="AM46" s="59"/>
      <c r="AN46" s="13"/>
      <c r="AO46" s="37"/>
      <c r="AP46" s="157"/>
    </row>
    <row r="47" spans="1:44" ht="12" customHeight="1">
      <c r="A47" s="37"/>
      <c r="B47" s="500"/>
      <c r="C47" s="504"/>
      <c r="D47" s="504"/>
      <c r="E47" s="504"/>
      <c r="F47" s="60"/>
      <c r="G47" s="132">
        <f>IF(Ravv!O138="","",IF(Ravv!K122=18,"","x"))</f>
      </c>
      <c r="H47" s="45"/>
      <c r="I47" s="461"/>
      <c r="J47" s="462"/>
      <c r="K47" s="45"/>
      <c r="L47" s="461"/>
      <c r="M47" s="462"/>
      <c r="N47" s="112"/>
      <c r="O47" s="211"/>
      <c r="P47" s="45"/>
      <c r="Q47" s="99"/>
      <c r="R47" s="60"/>
      <c r="S47" s="360">
        <f>+Ravv!O138</f>
      </c>
      <c r="T47" s="411"/>
      <c r="U47" s="411"/>
      <c r="V47" s="46"/>
      <c r="W47" s="449"/>
      <c r="X47" s="449"/>
      <c r="Y47" s="449"/>
      <c r="Z47" s="46"/>
      <c r="AA47" s="132">
        <f>+Ravv!O143</f>
      </c>
      <c r="AB47" s="60"/>
      <c r="AC47" s="381">
        <f>+Ravv!P138</f>
      </c>
      <c r="AD47" s="452"/>
      <c r="AE47" s="47"/>
      <c r="AF47" s="453"/>
      <c r="AG47" s="454"/>
      <c r="AH47" s="454"/>
      <c r="AI47" s="13"/>
      <c r="AJ47" s="13"/>
      <c r="AK47" s="13"/>
      <c r="AL47" s="13"/>
      <c r="AM47" s="13"/>
      <c r="AN47" s="13"/>
      <c r="AO47" s="37"/>
      <c r="AP47" s="157"/>
      <c r="AQ47">
        <f>IF(AC47="",0,1)</f>
        <v>0</v>
      </c>
      <c r="AR47">
        <f>IF(AF47="",0,1)</f>
        <v>0</v>
      </c>
    </row>
    <row r="48" spans="1:44" ht="11.25" customHeight="1">
      <c r="A48" s="37"/>
      <c r="B48" s="407">
        <f>IF(AC48="","",IF(AC47="","",B47))</f>
      </c>
      <c r="C48" s="408"/>
      <c r="D48" s="408"/>
      <c r="E48" s="408"/>
      <c r="F48" s="60"/>
      <c r="G48" s="229"/>
      <c r="H48" s="45"/>
      <c r="I48" s="459"/>
      <c r="J48" s="460"/>
      <c r="K48" s="45"/>
      <c r="L48" s="459"/>
      <c r="M48" s="460"/>
      <c r="N48" s="112"/>
      <c r="O48" s="262"/>
      <c r="P48" s="46"/>
      <c r="Q48" s="100"/>
      <c r="R48" s="60"/>
      <c r="S48" s="360">
        <f>IF(B48="","",Ravv!O139)</f>
      </c>
      <c r="T48" s="411"/>
      <c r="U48" s="411"/>
      <c r="V48" s="46"/>
      <c r="W48" s="449"/>
      <c r="X48" s="449"/>
      <c r="Y48" s="449"/>
      <c r="Z48" s="46"/>
      <c r="AA48" s="230">
        <f>IF(B48="","",AA47)</f>
      </c>
      <c r="AB48" s="60"/>
      <c r="AC48" s="381">
        <f>+Ravv!P139</f>
      </c>
      <c r="AD48" s="452"/>
      <c r="AE48" s="47"/>
      <c r="AF48" s="453"/>
      <c r="AG48" s="454"/>
      <c r="AH48" s="454"/>
      <c r="AI48" s="13"/>
      <c r="AJ48" s="13"/>
      <c r="AK48" s="13"/>
      <c r="AL48" s="13"/>
      <c r="AM48" s="13"/>
      <c r="AN48" s="13"/>
      <c r="AO48" s="37"/>
      <c r="AP48" s="157"/>
      <c r="AQ48">
        <f>IF(AC48="",0,1)</f>
        <v>0</v>
      </c>
      <c r="AR48">
        <f>IF(AF48="",0,1)</f>
        <v>0</v>
      </c>
    </row>
    <row r="49" spans="1:44" ht="11.25" customHeight="1">
      <c r="A49" s="37"/>
      <c r="B49" s="407">
        <f>IF(AC47="","",B48)</f>
      </c>
      <c r="C49" s="408"/>
      <c r="D49" s="408"/>
      <c r="E49" s="408"/>
      <c r="F49" s="60"/>
      <c r="G49" s="231"/>
      <c r="H49" s="45"/>
      <c r="I49" s="459"/>
      <c r="J49" s="460"/>
      <c r="K49" s="45"/>
      <c r="L49" s="459"/>
      <c r="M49" s="460"/>
      <c r="N49" s="112"/>
      <c r="O49" s="262"/>
      <c r="P49" s="46"/>
      <c r="Q49" s="100"/>
      <c r="R49" s="60"/>
      <c r="S49" s="360">
        <f>IF(B49="","",Ravv!O140)</f>
      </c>
      <c r="T49" s="411"/>
      <c r="U49" s="411"/>
      <c r="V49" s="46"/>
      <c r="W49" s="449"/>
      <c r="X49" s="449"/>
      <c r="Y49" s="449"/>
      <c r="Z49" s="46"/>
      <c r="AA49" s="230">
        <f>+AA48</f>
      </c>
      <c r="AB49" s="60"/>
      <c r="AC49" s="381">
        <f>+Ravv!P140</f>
      </c>
      <c r="AD49" s="452"/>
      <c r="AE49" s="47"/>
      <c r="AF49" s="453"/>
      <c r="AG49" s="454"/>
      <c r="AH49" s="454"/>
      <c r="AI49" s="13"/>
      <c r="AJ49" s="13"/>
      <c r="AK49" s="13"/>
      <c r="AL49" s="13"/>
      <c r="AM49" s="13"/>
      <c r="AN49" s="13"/>
      <c r="AO49" s="37"/>
      <c r="AP49" s="157"/>
      <c r="AQ49">
        <f>IF(AC49="",0,1)</f>
        <v>0</v>
      </c>
      <c r="AR49">
        <f>IF(AF49="",0,1)</f>
        <v>0</v>
      </c>
    </row>
    <row r="50" spans="1:44" ht="11.25" customHeight="1">
      <c r="A50" s="37"/>
      <c r="B50" s="505"/>
      <c r="C50" s="456"/>
      <c r="D50" s="456"/>
      <c r="E50" s="456"/>
      <c r="F50" s="60"/>
      <c r="G50" s="98"/>
      <c r="H50" s="45"/>
      <c r="I50" s="457"/>
      <c r="J50" s="458"/>
      <c r="K50" s="46"/>
      <c r="L50" s="457"/>
      <c r="M50" s="458"/>
      <c r="N50" s="45"/>
      <c r="O50" s="263"/>
      <c r="P50" s="45"/>
      <c r="Q50" s="100"/>
      <c r="R50" s="60"/>
      <c r="S50" s="455"/>
      <c r="T50" s="456"/>
      <c r="U50" s="456"/>
      <c r="V50" s="46"/>
      <c r="W50" s="448"/>
      <c r="X50" s="448"/>
      <c r="Y50" s="448"/>
      <c r="Z50" s="46"/>
      <c r="AA50" s="104"/>
      <c r="AB50" s="60"/>
      <c r="AC50" s="475"/>
      <c r="AD50" s="476"/>
      <c r="AE50" s="47"/>
      <c r="AF50" s="475"/>
      <c r="AG50" s="476"/>
      <c r="AH50" s="532"/>
      <c r="AI50" s="15" t="s">
        <v>22</v>
      </c>
      <c r="AJ50" s="55" t="s">
        <v>42</v>
      </c>
      <c r="AK50" s="56"/>
      <c r="AL50" s="56"/>
      <c r="AM50" s="56"/>
      <c r="AN50" s="15"/>
      <c r="AO50" s="37"/>
      <c r="AP50" s="157"/>
      <c r="AQ50">
        <f>IF(AC50="",0,1)</f>
        <v>0</v>
      </c>
      <c r="AR50">
        <f>IF(AF50="",0,1)</f>
        <v>0</v>
      </c>
    </row>
    <row r="51" spans="1:45" ht="12.75" customHeight="1">
      <c r="A51" s="37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51" t="s">
        <v>25</v>
      </c>
      <c r="AB51" s="52" t="s">
        <v>43</v>
      </c>
      <c r="AC51" s="364">
        <f>IF(AC47="","",SUM(AC47:AD50))</f>
      </c>
      <c r="AD51" s="365"/>
      <c r="AE51" s="53" t="s">
        <v>44</v>
      </c>
      <c r="AF51" s="484">
        <f>IF(AF47="","",SUM(AF47:AH50))</f>
      </c>
      <c r="AG51" s="533"/>
      <c r="AH51" s="473"/>
      <c r="AI51" s="122">
        <f>IF(AP51=0,"",IF(AP51&gt;0,"+","-"))</f>
      </c>
      <c r="AJ51" s="344">
        <f>IF(AP51=0,"",IF(AP51&gt;0,AP51,-AP51))</f>
      </c>
      <c r="AK51" s="345"/>
      <c r="AL51" s="345"/>
      <c r="AM51" s="345"/>
      <c r="AN51" s="346"/>
      <c r="AO51" s="37"/>
      <c r="AP51" s="158">
        <f>IF(AS51=0,0,IF(AQ51=AS51,AC51,IF(AR51=AS51,-AF51,AC51-AF51)))</f>
        <v>0</v>
      </c>
      <c r="AQ51">
        <f>SUM(AQ47:AQ50)</f>
        <v>0</v>
      </c>
      <c r="AR51">
        <f>SUM(AR47:AR50)</f>
        <v>0</v>
      </c>
      <c r="AS51">
        <f>SUM(AQ51:AR51)</f>
        <v>0</v>
      </c>
    </row>
    <row r="52" spans="1:42" ht="6.75" customHeight="1">
      <c r="A52" s="37"/>
      <c r="B52" s="152" t="s">
        <v>216</v>
      </c>
      <c r="C52" s="13"/>
      <c r="D52" s="13"/>
      <c r="E52" s="13"/>
      <c r="F52" s="13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13"/>
      <c r="T52" s="13"/>
      <c r="U52" s="13"/>
      <c r="V52" s="13"/>
      <c r="W52" s="13"/>
      <c r="X52" s="13"/>
      <c r="Y52" s="13"/>
      <c r="Z52" s="13"/>
      <c r="AA52" s="30"/>
      <c r="AB52" s="29"/>
      <c r="AC52" s="29"/>
      <c r="AD52" s="59"/>
      <c r="AE52" s="29"/>
      <c r="AF52" s="59"/>
      <c r="AG52" s="59"/>
      <c r="AH52" s="59"/>
      <c r="AI52" s="13"/>
      <c r="AJ52" s="59"/>
      <c r="AK52" s="59"/>
      <c r="AL52" s="59"/>
      <c r="AM52" s="59"/>
      <c r="AN52" s="13"/>
      <c r="AO52" s="37"/>
      <c r="AP52" s="157"/>
    </row>
    <row r="53" spans="1:42" ht="5.25" customHeight="1">
      <c r="A53" s="37"/>
      <c r="B53" s="44" t="s">
        <v>65</v>
      </c>
      <c r="C53" s="13"/>
      <c r="D53" s="13"/>
      <c r="E53" s="13"/>
      <c r="F53" s="13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13"/>
      <c r="T53" s="13"/>
      <c r="U53" s="13"/>
      <c r="V53" s="13"/>
      <c r="W53" s="13"/>
      <c r="X53" s="13"/>
      <c r="Y53" s="13"/>
      <c r="Z53" s="13"/>
      <c r="AA53" s="30"/>
      <c r="AB53" s="29"/>
      <c r="AC53" s="29"/>
      <c r="AD53" s="59"/>
      <c r="AE53" s="29"/>
      <c r="AF53" s="59"/>
      <c r="AG53" s="59"/>
      <c r="AH53" s="59"/>
      <c r="AI53" s="13"/>
      <c r="AJ53" s="59"/>
      <c r="AK53" s="59"/>
      <c r="AL53" s="59"/>
      <c r="AM53" s="59"/>
      <c r="AN53" s="13"/>
      <c r="AO53" s="37"/>
      <c r="AP53" s="157"/>
    </row>
    <row r="54" spans="1:42" ht="13.5" customHeight="1">
      <c r="A54" s="37"/>
      <c r="B54" s="10" t="s">
        <v>66</v>
      </c>
      <c r="C54" s="9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7"/>
      <c r="AP54" s="157"/>
    </row>
    <row r="55" spans="1:42" ht="9" customHeight="1">
      <c r="A55" s="37"/>
      <c r="B55" s="21"/>
      <c r="C55" s="21"/>
      <c r="D55" s="21"/>
      <c r="E55" s="21"/>
      <c r="F55" s="21"/>
      <c r="G55" s="21"/>
      <c r="H55" s="21"/>
      <c r="I55" s="137"/>
      <c r="J55" s="137"/>
      <c r="K55" s="137"/>
      <c r="L55" s="137"/>
      <c r="M55" s="137"/>
      <c r="N55" s="137"/>
      <c r="O55" s="137"/>
      <c r="P55" s="137"/>
      <c r="Q55" s="137"/>
      <c r="R55" s="406" t="s">
        <v>45</v>
      </c>
      <c r="S55" s="380"/>
      <c r="T55" s="380"/>
      <c r="U55" s="380"/>
      <c r="V55" s="380"/>
      <c r="W55" s="135"/>
      <c r="X55" s="136" t="s">
        <v>46</v>
      </c>
      <c r="Y55" s="137"/>
      <c r="Z55" s="137"/>
      <c r="AA55" s="137"/>
      <c r="AB55" s="135"/>
      <c r="AC55" s="135"/>
      <c r="AD55" s="135"/>
      <c r="AE55" s="135"/>
      <c r="AF55" s="135"/>
      <c r="AG55" s="135"/>
      <c r="AH55" s="135"/>
      <c r="AI55" s="135"/>
      <c r="AJ55" s="21"/>
      <c r="AK55" s="21"/>
      <c r="AL55" s="21"/>
      <c r="AM55" s="21"/>
      <c r="AN55" s="21"/>
      <c r="AO55" s="37"/>
      <c r="AP55" s="157"/>
    </row>
    <row r="56" spans="1:42" ht="8.25" customHeight="1">
      <c r="A56" s="37"/>
      <c r="B56" s="21"/>
      <c r="C56" s="21"/>
      <c r="D56" s="21"/>
      <c r="E56" s="21"/>
      <c r="F56" s="21"/>
      <c r="G56" s="21"/>
      <c r="H56" s="21"/>
      <c r="I56" s="401" t="s">
        <v>78</v>
      </c>
      <c r="J56" s="402"/>
      <c r="K56" s="402"/>
      <c r="L56" s="402"/>
      <c r="M56" s="402"/>
      <c r="N56" s="402"/>
      <c r="O56" s="402"/>
      <c r="P56" s="402"/>
      <c r="Q56" s="136"/>
      <c r="R56" s="376" t="s">
        <v>47</v>
      </c>
      <c r="S56" s="403"/>
      <c r="T56" s="137"/>
      <c r="U56" s="376" t="s">
        <v>48</v>
      </c>
      <c r="V56" s="404"/>
      <c r="W56" s="135"/>
      <c r="X56" s="136" t="s">
        <v>18</v>
      </c>
      <c r="Y56" s="137"/>
      <c r="Z56" s="137"/>
      <c r="AA56" s="137" t="s">
        <v>28</v>
      </c>
      <c r="AB56" s="135"/>
      <c r="AC56" s="378" t="s">
        <v>82</v>
      </c>
      <c r="AD56" s="379"/>
      <c r="AE56" s="378" t="s">
        <v>83</v>
      </c>
      <c r="AF56" s="380"/>
      <c r="AG56" s="380"/>
      <c r="AH56" s="380"/>
      <c r="AI56" s="380"/>
      <c r="AJ56" s="21"/>
      <c r="AK56" s="21"/>
      <c r="AL56" s="21"/>
      <c r="AM56" s="21"/>
      <c r="AN56" s="21"/>
      <c r="AO56" s="37"/>
      <c r="AP56" s="157"/>
    </row>
    <row r="57" spans="1:44" ht="10.5" customHeight="1">
      <c r="A57" s="37"/>
      <c r="B57" s="13"/>
      <c r="C57" s="13"/>
      <c r="D57" s="13"/>
      <c r="E57" s="13"/>
      <c r="F57" s="13"/>
      <c r="G57" s="63" t="s">
        <v>2</v>
      </c>
      <c r="H57" s="13"/>
      <c r="I57" s="18" t="s">
        <v>2</v>
      </c>
      <c r="J57" s="446"/>
      <c r="K57" s="447"/>
      <c r="L57" s="447"/>
      <c r="M57" s="447"/>
      <c r="N57" s="447"/>
      <c r="O57" s="447"/>
      <c r="P57" s="447"/>
      <c r="Q57" s="64"/>
      <c r="R57" s="446"/>
      <c r="S57" s="446"/>
      <c r="T57" s="64"/>
      <c r="U57" s="446"/>
      <c r="V57" s="446"/>
      <c r="W57" s="61"/>
      <c r="X57" s="446"/>
      <c r="Y57" s="446"/>
      <c r="Z57" s="61"/>
      <c r="AA57" s="101"/>
      <c r="AB57" s="13"/>
      <c r="AC57" s="450"/>
      <c r="AD57" s="451"/>
      <c r="AE57" s="65"/>
      <c r="AF57" s="450"/>
      <c r="AG57" s="451"/>
      <c r="AH57" s="451"/>
      <c r="AI57" s="13"/>
      <c r="AJ57" s="13"/>
      <c r="AK57" s="13"/>
      <c r="AL57" s="13"/>
      <c r="AM57" s="13"/>
      <c r="AN57" s="13"/>
      <c r="AO57" s="37"/>
      <c r="AP57" s="157"/>
      <c r="AQ57">
        <f>IF(AC57="",0,1)</f>
        <v>0</v>
      </c>
      <c r="AR57">
        <f>IF(AF57="",0,1)</f>
        <v>0</v>
      </c>
    </row>
    <row r="58" spans="1:44" ht="10.5" customHeight="1">
      <c r="A58" s="37"/>
      <c r="B58" s="66" t="s">
        <v>70</v>
      </c>
      <c r="C58" s="13"/>
      <c r="D58" s="66"/>
      <c r="E58" s="13"/>
      <c r="F58" s="13"/>
      <c r="G58" s="63" t="s">
        <v>2</v>
      </c>
      <c r="H58" s="13"/>
      <c r="I58" s="18" t="s">
        <v>2</v>
      </c>
      <c r="J58" s="444"/>
      <c r="K58" s="445"/>
      <c r="L58" s="445"/>
      <c r="M58" s="445"/>
      <c r="N58" s="445"/>
      <c r="O58" s="445"/>
      <c r="P58" s="445"/>
      <c r="Q58" s="64"/>
      <c r="R58" s="444"/>
      <c r="S58" s="444"/>
      <c r="T58" s="64"/>
      <c r="U58" s="444"/>
      <c r="V58" s="444"/>
      <c r="W58" s="61"/>
      <c r="X58" s="446"/>
      <c r="Y58" s="446"/>
      <c r="Z58" s="61"/>
      <c r="AA58" s="102"/>
      <c r="AB58" s="13"/>
      <c r="AC58" s="450"/>
      <c r="AD58" s="451"/>
      <c r="AE58" s="65"/>
      <c r="AF58" s="450"/>
      <c r="AG58" s="451"/>
      <c r="AH58" s="451"/>
      <c r="AI58" s="13"/>
      <c r="AJ58" s="13"/>
      <c r="AK58" s="13"/>
      <c r="AL58" s="13"/>
      <c r="AM58" s="13"/>
      <c r="AN58" s="13"/>
      <c r="AO58" s="37"/>
      <c r="AP58" s="157"/>
      <c r="AQ58">
        <f>IF(AC58="",0,1)</f>
        <v>0</v>
      </c>
      <c r="AR58">
        <f>IF(AF58="",0,1)</f>
        <v>0</v>
      </c>
    </row>
    <row r="59" spans="1:44" ht="10.5" customHeight="1">
      <c r="A59" s="37"/>
      <c r="B59" s="13"/>
      <c r="C59" s="13"/>
      <c r="D59" s="13"/>
      <c r="E59" s="13"/>
      <c r="F59" s="13"/>
      <c r="G59" s="63" t="s">
        <v>2</v>
      </c>
      <c r="H59" s="13"/>
      <c r="I59" s="18" t="s">
        <v>2</v>
      </c>
      <c r="J59" s="444"/>
      <c r="K59" s="445"/>
      <c r="L59" s="445"/>
      <c r="M59" s="445"/>
      <c r="N59" s="445"/>
      <c r="O59" s="445"/>
      <c r="P59" s="445"/>
      <c r="Q59" s="64"/>
      <c r="R59" s="444"/>
      <c r="S59" s="444"/>
      <c r="T59" s="64"/>
      <c r="U59" s="444"/>
      <c r="V59" s="444"/>
      <c r="W59" s="61"/>
      <c r="X59" s="446"/>
      <c r="Y59" s="446"/>
      <c r="Z59" s="61"/>
      <c r="AA59" s="103"/>
      <c r="AB59" s="13"/>
      <c r="AC59" s="482"/>
      <c r="AD59" s="483"/>
      <c r="AE59" s="65"/>
      <c r="AF59" s="482"/>
      <c r="AG59" s="483"/>
      <c r="AH59" s="483"/>
      <c r="AI59" s="15" t="s">
        <v>22</v>
      </c>
      <c r="AJ59" s="55" t="s">
        <v>49</v>
      </c>
      <c r="AK59" s="56"/>
      <c r="AL59" s="56"/>
      <c r="AM59" s="56"/>
      <c r="AN59" s="15"/>
      <c r="AO59" s="37"/>
      <c r="AP59" s="157"/>
      <c r="AQ59">
        <f>IF(AC59="",0,1)</f>
        <v>0</v>
      </c>
      <c r="AR59">
        <f>IF(AF59="",0,1)</f>
        <v>0</v>
      </c>
    </row>
    <row r="60" spans="1:45" ht="12" customHeight="1">
      <c r="A60" s="37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 t="s">
        <v>25</v>
      </c>
      <c r="AB60" s="125" t="s">
        <v>50</v>
      </c>
      <c r="AC60" s="484">
        <f>IF(AC57="","",SUM(AC57:AD59))</f>
      </c>
      <c r="AD60" s="484"/>
      <c r="AE60" s="126" t="s">
        <v>51</v>
      </c>
      <c r="AF60" s="364">
        <f>IF(AF57="","",SUM(AF57:AH59))</f>
      </c>
      <c r="AG60" s="365"/>
      <c r="AH60" s="365"/>
      <c r="AI60" s="122">
        <f>IF(AP60=0,"",IF(AP60&gt;0,"+","-"))</f>
      </c>
      <c r="AJ60" s="344">
        <f>IF(AP60=0,"",IF(AP60&gt;0,AP60,-AP60))</f>
      </c>
      <c r="AK60" s="345"/>
      <c r="AL60" s="345"/>
      <c r="AM60" s="345"/>
      <c r="AN60" s="346"/>
      <c r="AO60" s="37"/>
      <c r="AP60" s="158">
        <f>IF(AS60=0,0,IF(AQ60=AS60,AC60,IF(AR60=AS60,-AF60,AC60-AF60)))</f>
        <v>0</v>
      </c>
      <c r="AQ60">
        <f>SUM(AQ57:AQ59)</f>
        <v>0</v>
      </c>
      <c r="AR60">
        <f>SUM(AR57:AR59)</f>
        <v>0</v>
      </c>
      <c r="AS60">
        <f>SUM(AQ60:AR60)</f>
        <v>0</v>
      </c>
    </row>
    <row r="61" spans="1:42" ht="9.75" customHeight="1">
      <c r="A61" s="37"/>
      <c r="B61" s="61"/>
      <c r="C61" s="135"/>
      <c r="D61" s="135"/>
      <c r="E61" s="135"/>
      <c r="F61" s="135"/>
      <c r="G61" s="135"/>
      <c r="H61" s="135"/>
      <c r="I61" s="61"/>
      <c r="J61" s="135"/>
      <c r="K61" s="135"/>
      <c r="L61" s="135"/>
      <c r="M61" s="376" t="s">
        <v>28</v>
      </c>
      <c r="N61" s="377"/>
      <c r="O61" s="377"/>
      <c r="P61" s="377"/>
      <c r="Q61" s="135"/>
      <c r="R61" s="135"/>
      <c r="S61" s="137" t="s">
        <v>15</v>
      </c>
      <c r="T61" s="137"/>
      <c r="U61" s="137"/>
      <c r="V61" s="137"/>
      <c r="W61" s="137"/>
      <c r="X61" s="138"/>
      <c r="Y61" s="137"/>
      <c r="Z61" s="137" t="s">
        <v>29</v>
      </c>
      <c r="AA61" s="137"/>
      <c r="AB61" s="135"/>
      <c r="AC61" s="135"/>
      <c r="AD61" s="135"/>
      <c r="AE61" s="64"/>
      <c r="AF61" s="135"/>
      <c r="AG61" s="135"/>
      <c r="AH61" s="135"/>
      <c r="AI61" s="61"/>
      <c r="AJ61" s="13"/>
      <c r="AK61" s="13"/>
      <c r="AL61" s="13"/>
      <c r="AM61" s="13"/>
      <c r="AN61" s="13"/>
      <c r="AO61" s="37"/>
      <c r="AP61" s="157"/>
    </row>
    <row r="62" spans="1:42" ht="8.25" customHeight="1">
      <c r="A62" s="37"/>
      <c r="B62" s="143"/>
      <c r="C62" s="137" t="s">
        <v>77</v>
      </c>
      <c r="D62" s="135"/>
      <c r="E62" s="135"/>
      <c r="F62" s="135"/>
      <c r="G62" s="137" t="s">
        <v>78</v>
      </c>
      <c r="H62" s="135"/>
      <c r="I62" s="61"/>
      <c r="J62" s="135"/>
      <c r="K62" s="135"/>
      <c r="L62" s="376" t="s">
        <v>52</v>
      </c>
      <c r="M62" s="377"/>
      <c r="N62" s="377"/>
      <c r="O62" s="377"/>
      <c r="P62" s="377"/>
      <c r="Q62" s="377"/>
      <c r="R62" s="135"/>
      <c r="S62" s="137" t="s">
        <v>53</v>
      </c>
      <c r="T62" s="137"/>
      <c r="U62" s="137"/>
      <c r="V62" s="137"/>
      <c r="W62" s="136" t="s">
        <v>33</v>
      </c>
      <c r="X62" s="138"/>
      <c r="Y62" s="138"/>
      <c r="Z62" s="138"/>
      <c r="AA62" s="137" t="s">
        <v>34</v>
      </c>
      <c r="AB62" s="135"/>
      <c r="AC62" s="378" t="s">
        <v>82</v>
      </c>
      <c r="AD62" s="379"/>
      <c r="AE62" s="378" t="s">
        <v>83</v>
      </c>
      <c r="AF62" s="380"/>
      <c r="AG62" s="380"/>
      <c r="AH62" s="380"/>
      <c r="AI62" s="380"/>
      <c r="AJ62" s="13"/>
      <c r="AK62" s="13"/>
      <c r="AL62" s="13"/>
      <c r="AM62" s="13"/>
      <c r="AN62" s="13"/>
      <c r="AO62" s="37"/>
      <c r="AP62" s="157"/>
    </row>
    <row r="63" spans="1:44" ht="11.25" customHeight="1">
      <c r="A63" s="37"/>
      <c r="B63" s="540"/>
      <c r="C63" s="530"/>
      <c r="D63" s="530"/>
      <c r="E63" s="541"/>
      <c r="F63" s="519"/>
      <c r="G63" s="520"/>
      <c r="H63" s="520"/>
      <c r="I63" s="520"/>
      <c r="J63" s="520"/>
      <c r="K63" s="61"/>
      <c r="L63" s="61"/>
      <c r="M63" s="446"/>
      <c r="N63" s="522"/>
      <c r="O63" s="522"/>
      <c r="P63" s="522"/>
      <c r="Q63" s="61"/>
      <c r="R63" s="446"/>
      <c r="S63" s="446"/>
      <c r="T63" s="446"/>
      <c r="U63" s="446"/>
      <c r="V63" s="61"/>
      <c r="W63" s="446"/>
      <c r="X63" s="446"/>
      <c r="Y63" s="446"/>
      <c r="Z63" s="61"/>
      <c r="AA63" s="101"/>
      <c r="AB63" s="13"/>
      <c r="AC63" s="453"/>
      <c r="AD63" s="454"/>
      <c r="AE63" s="67"/>
      <c r="AF63" s="453"/>
      <c r="AG63" s="454"/>
      <c r="AH63" s="454"/>
      <c r="AI63" s="13"/>
      <c r="AJ63" s="13"/>
      <c r="AK63" s="13"/>
      <c r="AL63" s="13"/>
      <c r="AM63" s="13"/>
      <c r="AN63" s="13"/>
      <c r="AO63" s="37"/>
      <c r="AP63" s="157"/>
      <c r="AQ63">
        <f>IF(AC63="",0,1)</f>
        <v>0</v>
      </c>
      <c r="AR63">
        <f>IF(AF63="",0,1)</f>
        <v>0</v>
      </c>
    </row>
    <row r="64" spans="1:44" ht="11.25" customHeight="1">
      <c r="A64" s="37"/>
      <c r="B64" s="13"/>
      <c r="C64" s="13"/>
      <c r="D64" s="13"/>
      <c r="E64" s="13"/>
      <c r="F64" s="444"/>
      <c r="G64" s="521"/>
      <c r="H64" s="521"/>
      <c r="I64" s="521"/>
      <c r="J64" s="521"/>
      <c r="K64" s="61"/>
      <c r="L64" s="61"/>
      <c r="M64" s="446"/>
      <c r="N64" s="522"/>
      <c r="O64" s="522"/>
      <c r="P64" s="522"/>
      <c r="Q64" s="61"/>
      <c r="R64" s="444"/>
      <c r="S64" s="444"/>
      <c r="T64" s="444"/>
      <c r="U64" s="444"/>
      <c r="V64" s="61"/>
      <c r="W64" s="444"/>
      <c r="X64" s="444"/>
      <c r="Y64" s="444"/>
      <c r="Z64" s="61"/>
      <c r="AA64" s="102"/>
      <c r="AB64" s="46"/>
      <c r="AC64" s="471"/>
      <c r="AD64" s="481"/>
      <c r="AE64" s="68"/>
      <c r="AF64" s="471"/>
      <c r="AG64" s="481"/>
      <c r="AH64" s="481"/>
      <c r="AI64" s="15" t="s">
        <v>22</v>
      </c>
      <c r="AJ64" s="55" t="s">
        <v>54</v>
      </c>
      <c r="AK64" s="56"/>
      <c r="AL64" s="56"/>
      <c r="AM64" s="56"/>
      <c r="AN64" s="15"/>
      <c r="AO64" s="37"/>
      <c r="AP64" s="157"/>
      <c r="AQ64">
        <f>IF(AC64="",0,1)</f>
        <v>0</v>
      </c>
      <c r="AR64">
        <f>IF(AF64="",0,1)</f>
        <v>0</v>
      </c>
    </row>
    <row r="65" spans="1:45" ht="12" customHeight="1">
      <c r="A65" s="3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30" t="s">
        <v>25</v>
      </c>
      <c r="AB65" s="32" t="s">
        <v>55</v>
      </c>
      <c r="AC65" s="467">
        <f>IF(AC63="","",SUM(AC63:AD64))</f>
      </c>
      <c r="AD65" s="468"/>
      <c r="AE65" s="69" t="s">
        <v>56</v>
      </c>
      <c r="AF65" s="469">
        <f>IF(AF63="","",SUM(AF63:AH64))</f>
      </c>
      <c r="AG65" s="470"/>
      <c r="AH65" s="470"/>
      <c r="AI65" s="122">
        <f>IF(AP65=0,"",IF(AP65&gt;0,"+","-"))</f>
      </c>
      <c r="AJ65" s="344">
        <f>IF(AP65=0,"",IF(AP65&gt;0,AP65,-AP65))</f>
      </c>
      <c r="AK65" s="345"/>
      <c r="AL65" s="345"/>
      <c r="AM65" s="345"/>
      <c r="AN65" s="346"/>
      <c r="AO65" s="37"/>
      <c r="AP65" s="158">
        <f>IF(AS65=0,0,IF(AQ65=AS65,AC65,IF(AR65=AS65,-AF65,AC65-AF65)))</f>
        <v>0</v>
      </c>
      <c r="AQ65">
        <f>SUM(AQ63:AQ64)</f>
        <v>0</v>
      </c>
      <c r="AR65">
        <f>SUM(AR63:AR64)</f>
        <v>0</v>
      </c>
      <c r="AS65">
        <f>SUM(AQ65:AR65)</f>
        <v>0</v>
      </c>
    </row>
    <row r="66" spans="1:42" ht="12" customHeight="1">
      <c r="A66" s="37"/>
      <c r="B66" s="72" t="s">
        <v>81</v>
      </c>
      <c r="C66" s="9"/>
      <c r="D66" s="7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3"/>
      <c r="AC66" s="9"/>
      <c r="AD66" s="72" t="s">
        <v>57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37"/>
      <c r="AP66" s="157"/>
    </row>
    <row r="67" spans="1:42" ht="12" customHeight="1">
      <c r="A67" s="37"/>
      <c r="B67" s="13"/>
      <c r="C67" s="1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3"/>
      <c r="AC67" s="13"/>
      <c r="AD67" s="390"/>
      <c r="AE67" s="391"/>
      <c r="AF67" s="391"/>
      <c r="AG67" s="392" t="s">
        <v>98</v>
      </c>
      <c r="AH67" s="393"/>
      <c r="AI67" s="62" t="s">
        <v>112</v>
      </c>
      <c r="AJ67" s="436">
        <f>+AP67</f>
        <v>0</v>
      </c>
      <c r="AK67" s="437"/>
      <c r="AL67" s="437"/>
      <c r="AM67" s="437"/>
      <c r="AN67" s="438"/>
      <c r="AO67" s="233">
        <f>IF(AP67&lt;0,"Attenzione! Importo negativo!","")</f>
      </c>
      <c r="AP67" s="158">
        <f>+AP26+AP35+AP43+AP51+AP60+AP65</f>
        <v>0</v>
      </c>
    </row>
    <row r="68" spans="1:42" ht="7.5" customHeight="1">
      <c r="A68" s="37"/>
      <c r="B68" s="13"/>
      <c r="C68" s="73"/>
      <c r="D68" s="7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3"/>
      <c r="AC68" s="13"/>
      <c r="AD68" s="391"/>
      <c r="AE68" s="391"/>
      <c r="AF68" s="391"/>
      <c r="AG68" s="75"/>
      <c r="AH68" s="75"/>
      <c r="AI68" s="58"/>
      <c r="AJ68" s="59"/>
      <c r="AK68" s="59"/>
      <c r="AL68" s="59"/>
      <c r="AM68" s="59"/>
      <c r="AN68" s="58"/>
      <c r="AO68" s="37"/>
      <c r="AP68" s="39"/>
    </row>
    <row r="69" spans="1:42" ht="12.75" customHeight="1">
      <c r="A69" s="37"/>
      <c r="B69" s="72" t="s">
        <v>115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76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37"/>
      <c r="AP69" s="39"/>
    </row>
    <row r="70" spans="1:42" ht="10.5" customHeight="1">
      <c r="A70" s="37"/>
      <c r="B70" s="9"/>
      <c r="C70" s="3"/>
      <c r="D70" s="3"/>
      <c r="E70" s="3"/>
      <c r="F70" s="349" t="s">
        <v>87</v>
      </c>
      <c r="G70" s="350"/>
      <c r="H70" s="350"/>
      <c r="I70" s="350"/>
      <c r="J70" s="350"/>
      <c r="K70" s="350"/>
      <c r="L70" s="350"/>
      <c r="M70" s="3"/>
      <c r="N70" s="3"/>
      <c r="O70" s="3"/>
      <c r="P70" s="3"/>
      <c r="Q70" s="77"/>
      <c r="R70" s="78"/>
      <c r="S70" s="79"/>
      <c r="T70" s="79"/>
      <c r="U70" s="79"/>
      <c r="V70" s="79"/>
      <c r="W70" s="80" t="s">
        <v>86</v>
      </c>
      <c r="X70" s="79"/>
      <c r="Y70" s="79"/>
      <c r="Z70" s="79"/>
      <c r="AA70" s="81"/>
      <c r="AB70" s="13"/>
      <c r="AC70" s="3"/>
      <c r="AD70" s="82" t="s">
        <v>91</v>
      </c>
      <c r="AE70" s="3"/>
      <c r="AF70" s="3"/>
      <c r="AG70" s="3"/>
      <c r="AH70" s="83"/>
      <c r="AI70" s="84" t="s">
        <v>92</v>
      </c>
      <c r="AJ70" s="3"/>
      <c r="AK70" s="3"/>
      <c r="AL70" s="3"/>
      <c r="AM70" s="3"/>
      <c r="AN70" s="9"/>
      <c r="AO70" s="37"/>
      <c r="AP70" s="39"/>
    </row>
    <row r="71" spans="1:42" ht="10.5" customHeight="1">
      <c r="A71" s="37"/>
      <c r="B71" s="9"/>
      <c r="C71" s="79"/>
      <c r="D71" s="79"/>
      <c r="E71" s="79"/>
      <c r="F71" s="351"/>
      <c r="G71" s="351"/>
      <c r="H71" s="351"/>
      <c r="I71" s="351"/>
      <c r="J71" s="351"/>
      <c r="K71" s="351"/>
      <c r="L71" s="351"/>
      <c r="M71" s="79"/>
      <c r="N71" s="79"/>
      <c r="O71" s="79"/>
      <c r="P71" s="79"/>
      <c r="Q71" s="85"/>
      <c r="R71" s="86"/>
      <c r="S71" s="87" t="s">
        <v>84</v>
      </c>
      <c r="T71" s="88"/>
      <c r="U71" s="88"/>
      <c r="V71" s="88"/>
      <c r="W71" s="88"/>
      <c r="X71" s="86"/>
      <c r="Y71" s="88"/>
      <c r="Z71" s="89" t="s">
        <v>85</v>
      </c>
      <c r="AA71" s="90"/>
      <c r="AB71" s="13"/>
      <c r="AC71" s="3"/>
      <c r="AD71" s="82" t="s">
        <v>116</v>
      </c>
      <c r="AE71" s="3"/>
      <c r="AF71" s="3"/>
      <c r="AG71" s="3"/>
      <c r="AH71" s="83"/>
      <c r="AI71" s="84" t="s">
        <v>93</v>
      </c>
      <c r="AJ71" s="3"/>
      <c r="AK71" s="3"/>
      <c r="AL71" s="3"/>
      <c r="AM71" s="3"/>
      <c r="AN71" s="9"/>
      <c r="AO71" s="37"/>
      <c r="AP71" s="39"/>
    </row>
    <row r="72" spans="1:42" ht="10.5" customHeight="1">
      <c r="A72" s="37"/>
      <c r="B72" s="9"/>
      <c r="C72" s="3"/>
      <c r="D72" s="91" t="s">
        <v>88</v>
      </c>
      <c r="E72" s="3"/>
      <c r="F72" s="3"/>
      <c r="G72" s="91" t="s">
        <v>89</v>
      </c>
      <c r="H72" s="3"/>
      <c r="I72" s="3"/>
      <c r="J72" s="3"/>
      <c r="K72" s="3"/>
      <c r="L72" s="3"/>
      <c r="M72" s="3"/>
      <c r="N72" s="3"/>
      <c r="O72" s="92" t="s">
        <v>90</v>
      </c>
      <c r="P72" s="3"/>
      <c r="Q72" s="77"/>
      <c r="R72" s="526"/>
      <c r="S72" s="527"/>
      <c r="T72" s="527"/>
      <c r="U72" s="527"/>
      <c r="V72" s="527"/>
      <c r="W72" s="528"/>
      <c r="X72" s="526"/>
      <c r="Y72" s="527"/>
      <c r="Z72" s="527"/>
      <c r="AA72" s="527"/>
      <c r="AB72" s="13"/>
      <c r="AC72" s="3"/>
      <c r="AD72" s="82" t="s">
        <v>117</v>
      </c>
      <c r="AE72" s="93" t="s">
        <v>118</v>
      </c>
      <c r="AF72" s="105"/>
      <c r="AG72" s="105"/>
      <c r="AH72" s="93" t="s">
        <v>119</v>
      </c>
      <c r="AI72" s="3"/>
      <c r="AJ72" s="3"/>
      <c r="AK72" s="3"/>
      <c r="AL72" s="3"/>
      <c r="AM72" s="3"/>
      <c r="AN72" s="9"/>
      <c r="AO72" s="37"/>
      <c r="AP72" s="39"/>
    </row>
    <row r="73" spans="1:42" ht="10.5" customHeight="1">
      <c r="A73" s="37"/>
      <c r="B73" s="9"/>
      <c r="C73" s="536"/>
      <c r="D73" s="537"/>
      <c r="E73" s="538"/>
      <c r="F73" s="523"/>
      <c r="G73" s="524"/>
      <c r="H73" s="524"/>
      <c r="I73" s="525"/>
      <c r="J73" s="523"/>
      <c r="K73" s="524"/>
      <c r="L73" s="524"/>
      <c r="M73" s="524"/>
      <c r="N73" s="524"/>
      <c r="O73" s="524"/>
      <c r="P73" s="524"/>
      <c r="Q73" s="525"/>
      <c r="R73" s="529"/>
      <c r="S73" s="530"/>
      <c r="T73" s="530"/>
      <c r="U73" s="530"/>
      <c r="V73" s="530"/>
      <c r="W73" s="531"/>
      <c r="X73" s="529"/>
      <c r="Y73" s="530"/>
      <c r="Z73" s="530"/>
      <c r="AA73" s="530"/>
      <c r="AB73" s="13"/>
      <c r="AC73" s="3"/>
      <c r="AD73" s="3"/>
      <c r="AE73" s="383" t="s">
        <v>95</v>
      </c>
      <c r="AF73" s="384"/>
      <c r="AG73" s="384"/>
      <c r="AH73" s="385" t="s">
        <v>94</v>
      </c>
      <c r="AI73" s="386"/>
      <c r="AJ73" s="386"/>
      <c r="AK73" s="480"/>
      <c r="AL73" s="480"/>
      <c r="AM73" s="94"/>
      <c r="AN73" s="9"/>
      <c r="AO73" s="37"/>
      <c r="AP73" s="39"/>
    </row>
    <row r="74" spans="1:42" ht="7.5" customHeight="1">
      <c r="A74" s="3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6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37"/>
      <c r="AP74" s="39"/>
    </row>
    <row r="75" spans="1:44" ht="8.25" customHeight="1">
      <c r="A75" s="37"/>
      <c r="B75" s="120" t="s">
        <v>96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37"/>
      <c r="AP75" s="95"/>
      <c r="AQ75" s="1"/>
      <c r="AR75" s="1"/>
    </row>
    <row r="76" spans="1:42" ht="9.75" customHeight="1">
      <c r="A76" s="37"/>
      <c r="B76" s="120" t="s">
        <v>101</v>
      </c>
      <c r="C76" s="6"/>
      <c r="D76" s="6"/>
      <c r="E76" s="6"/>
      <c r="F76" s="6"/>
      <c r="G76" s="6"/>
      <c r="H76" s="6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120" t="s">
        <v>100</v>
      </c>
      <c r="T76" s="517"/>
      <c r="U76" s="517"/>
      <c r="V76" s="517"/>
      <c r="W76" s="517"/>
      <c r="X76" s="517"/>
      <c r="Y76" s="120" t="s">
        <v>99</v>
      </c>
      <c r="Z76" s="6"/>
      <c r="AA76" s="478"/>
      <c r="AB76" s="479"/>
      <c r="AC76" s="130"/>
      <c r="AD76" s="121" t="s">
        <v>102</v>
      </c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37"/>
      <c r="AP76" s="39"/>
    </row>
    <row r="77" spans="1:42" ht="12" customHeight="1">
      <c r="A77" s="11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15" t="s">
        <v>97</v>
      </c>
      <c r="Z77" s="3"/>
      <c r="AA77" s="4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7"/>
      <c r="AP77" s="39"/>
    </row>
    <row r="78" spans="1:40" ht="13.5" customHeight="1">
      <c r="A78" s="3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2"/>
      <c r="P78" s="2"/>
      <c r="Q78" s="2"/>
      <c r="R78" s="2"/>
      <c r="S78" s="2"/>
      <c r="T78" s="2"/>
      <c r="U78" s="2"/>
      <c r="V78" s="2"/>
      <c r="W78" s="3"/>
      <c r="X78" s="4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119"/>
      <c r="AK78" s="147"/>
      <c r="AL78" s="38"/>
      <c r="AM78" s="38"/>
      <c r="AN78" s="146" t="s">
        <v>113</v>
      </c>
    </row>
    <row r="79" spans="1:40" ht="14.25" customHeight="1">
      <c r="A79" s="3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2"/>
      <c r="P79" s="2"/>
      <c r="Q79" s="2"/>
      <c r="R79" s="2"/>
      <c r="S79" s="2"/>
      <c r="T79" s="2"/>
      <c r="U79" s="2"/>
      <c r="V79" s="2"/>
      <c r="W79" s="3"/>
      <c r="X79" s="5" t="s">
        <v>58</v>
      </c>
      <c r="Y79" s="6"/>
      <c r="Z79" s="6"/>
      <c r="AA79" s="6"/>
      <c r="AB79" s="3"/>
      <c r="AC79" s="3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</row>
    <row r="80" spans="1:40" ht="4.5" customHeight="1">
      <c r="A80" s="3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2"/>
      <c r="P80" s="2"/>
      <c r="Q80" s="2"/>
      <c r="R80" s="2"/>
      <c r="S80" s="2"/>
      <c r="T80" s="2"/>
      <c r="U80" s="2"/>
      <c r="V80" s="2"/>
      <c r="W80" s="3"/>
      <c r="X80" s="7"/>
      <c r="Y80" s="6"/>
      <c r="Z80" s="6"/>
      <c r="AA80" s="6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3.5" customHeight="1">
      <c r="A81" s="3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2"/>
      <c r="P81" s="2"/>
      <c r="Q81" s="2"/>
      <c r="R81" s="2"/>
      <c r="S81" s="2"/>
      <c r="T81" s="2"/>
      <c r="U81" s="2"/>
      <c r="V81" s="2"/>
      <c r="W81" s="3"/>
      <c r="X81" s="7"/>
      <c r="Y81" s="6"/>
      <c r="Z81" s="3"/>
      <c r="AA81" s="8"/>
      <c r="AB81" s="8" t="s">
        <v>59</v>
      </c>
      <c r="AC81" s="8"/>
      <c r="AD81" s="439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</row>
    <row r="82" spans="1:40" ht="18.75" customHeight="1">
      <c r="A82" s="3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2"/>
      <c r="P82" s="2"/>
      <c r="Q82" s="2"/>
      <c r="R82" s="2"/>
      <c r="S82" s="2"/>
      <c r="T82" s="2"/>
      <c r="U82" s="2"/>
      <c r="V82" s="2"/>
      <c r="W82" s="3"/>
      <c r="X82" s="5" t="s">
        <v>60</v>
      </c>
      <c r="Y82" s="6"/>
      <c r="Z82" s="6"/>
      <c r="AA82" s="6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2" customHeight="1">
      <c r="A83" s="37"/>
      <c r="B83" s="72" t="s">
        <v>0</v>
      </c>
      <c r="C83" s="9"/>
      <c r="D83" s="9"/>
      <c r="E83" s="10"/>
      <c r="F83" s="1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1"/>
      <c r="Y83" s="11"/>
      <c r="Z83" s="11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1.25" customHeight="1">
      <c r="A84" s="37"/>
      <c r="B84" s="13"/>
      <c r="C84" s="12" t="s">
        <v>1</v>
      </c>
      <c r="D84" s="12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4"/>
      <c r="P84" s="424">
        <f>IF(P7="","",P7)</f>
      </c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13"/>
      <c r="AC84" s="13"/>
      <c r="AD84" s="13"/>
      <c r="AE84" s="13"/>
      <c r="AF84" s="13"/>
      <c r="AG84" s="15"/>
      <c r="AH84" s="16" t="s">
        <v>3</v>
      </c>
      <c r="AI84" s="41">
        <f>IF(AI7="","",AI7)</f>
      </c>
      <c r="AJ84" s="13"/>
      <c r="AK84" s="13"/>
      <c r="AL84" s="13"/>
      <c r="AM84" s="13"/>
      <c r="AN84" s="13"/>
    </row>
    <row r="85" spans="1:40" ht="11.25" customHeight="1">
      <c r="A85" s="3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 t="s">
        <v>4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 t="s">
        <v>103</v>
      </c>
      <c r="AD85" s="17"/>
      <c r="AE85" s="17"/>
      <c r="AF85" s="17"/>
      <c r="AG85" s="19"/>
      <c r="AH85" s="19" t="s">
        <v>5</v>
      </c>
      <c r="AI85" s="17"/>
      <c r="AJ85" s="17"/>
      <c r="AK85" s="17"/>
      <c r="AL85" s="17"/>
      <c r="AM85" s="17"/>
      <c r="AN85" s="17"/>
    </row>
    <row r="86" spans="1:40" ht="12.75" customHeight="1">
      <c r="A86" s="37"/>
      <c r="B86" s="13"/>
      <c r="C86" s="12" t="s">
        <v>6</v>
      </c>
      <c r="D86" s="12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428">
        <f>IF(P9="","",P9)</f>
      </c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542">
        <f>IF(AC9="","",AC9)</f>
      </c>
      <c r="AD86" s="543"/>
      <c r="AE86" s="543"/>
      <c r="AF86" s="543"/>
      <c r="AG86" s="543"/>
      <c r="AH86" s="543"/>
      <c r="AI86" s="543"/>
      <c r="AJ86" s="543"/>
      <c r="AK86" s="543"/>
      <c r="AL86" s="543"/>
      <c r="AM86" s="543"/>
      <c r="AN86" s="165"/>
    </row>
    <row r="87" spans="1:40" ht="10.5" customHeight="1">
      <c r="A87" s="3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8"/>
      <c r="Q87" s="13"/>
      <c r="R87" s="18"/>
      <c r="S87" s="42" t="s">
        <v>7</v>
      </c>
      <c r="T87" s="21"/>
      <c r="U87" s="21"/>
      <c r="V87" s="15"/>
      <c r="W87" s="15"/>
      <c r="X87" s="15"/>
      <c r="Y87" s="21"/>
      <c r="Z87" s="13"/>
      <c r="AA87" s="13"/>
      <c r="AB87" s="13"/>
      <c r="AC87" s="13"/>
      <c r="AD87" s="13"/>
      <c r="AE87" s="13"/>
      <c r="AF87" s="13"/>
      <c r="AG87" s="18"/>
      <c r="AH87" s="18"/>
      <c r="AI87" s="13"/>
      <c r="AJ87" s="13"/>
      <c r="AK87" s="13"/>
      <c r="AL87" s="13"/>
      <c r="AM87" s="13"/>
      <c r="AN87" s="13"/>
    </row>
    <row r="88" spans="1:40" ht="7.5" customHeight="1">
      <c r="A88" s="3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2" t="s">
        <v>10</v>
      </c>
      <c r="S88" s="17"/>
      <c r="T88" s="17"/>
      <c r="U88" s="17"/>
      <c r="V88" s="19"/>
      <c r="W88" s="19"/>
      <c r="X88" s="20" t="s">
        <v>11</v>
      </c>
      <c r="Y88" s="17"/>
      <c r="Z88" s="17"/>
      <c r="AA88" s="17" t="s">
        <v>8</v>
      </c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485" t="s">
        <v>9</v>
      </c>
      <c r="AM88" s="485"/>
      <c r="AN88" s="17"/>
    </row>
    <row r="89" spans="1:40" ht="11.25" customHeight="1">
      <c r="A89" s="3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3" t="s">
        <v>2</v>
      </c>
      <c r="P89" s="426">
        <f>IF(P12="","",P12)</f>
      </c>
      <c r="Q89" s="427"/>
      <c r="R89" s="427"/>
      <c r="S89" s="427"/>
      <c r="T89" s="427"/>
      <c r="U89" s="427"/>
      <c r="V89" s="427"/>
      <c r="W89" s="13"/>
      <c r="X89" s="43">
        <f>IF(X12="","",X12)</f>
      </c>
      <c r="Y89" s="24" t="s">
        <v>2</v>
      </c>
      <c r="Z89" s="13"/>
      <c r="AA89" s="428">
        <f>IF(AA12="","",AA12)</f>
      </c>
      <c r="AB89" s="429"/>
      <c r="AC89" s="429"/>
      <c r="AD89" s="429"/>
      <c r="AE89" s="429"/>
      <c r="AF89" s="429"/>
      <c r="AG89" s="429"/>
      <c r="AH89" s="430"/>
      <c r="AI89" s="430"/>
      <c r="AJ89" s="430"/>
      <c r="AK89" s="163"/>
      <c r="AL89" s="431">
        <f>IF(AL12="","",AL12)</f>
      </c>
      <c r="AM89" s="431"/>
      <c r="AN89" s="13"/>
    </row>
    <row r="90" spans="1:40" ht="9.75" customHeight="1">
      <c r="A90" s="3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 t="s">
        <v>12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 t="s">
        <v>9</v>
      </c>
      <c r="AB90" s="17"/>
      <c r="AC90" s="17"/>
      <c r="AD90" s="17" t="s">
        <v>13</v>
      </c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1.25" customHeight="1">
      <c r="A91" s="37"/>
      <c r="B91" s="13"/>
      <c r="C91" s="12" t="s">
        <v>14</v>
      </c>
      <c r="D91" s="12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25"/>
      <c r="P91" s="429">
        <f>IF(P14="","",P14)</f>
      </c>
      <c r="Q91" s="429"/>
      <c r="R91" s="429"/>
      <c r="S91" s="429"/>
      <c r="T91" s="429"/>
      <c r="U91" s="429"/>
      <c r="V91" s="429"/>
      <c r="W91" s="429"/>
      <c r="X91" s="429"/>
      <c r="Y91" s="429"/>
      <c r="Z91" s="13"/>
      <c r="AA91" s="43">
        <f>IF(AA14="","",AA14)</f>
      </c>
      <c r="AB91" s="13"/>
      <c r="AC91" s="13"/>
      <c r="AD91" s="428">
        <f>IF(AD14="","",AD14)</f>
      </c>
      <c r="AE91" s="432"/>
      <c r="AF91" s="432"/>
      <c r="AG91" s="432"/>
      <c r="AH91" s="432"/>
      <c r="AI91" s="432"/>
      <c r="AJ91" s="432"/>
      <c r="AK91" s="432"/>
      <c r="AL91" s="432"/>
      <c r="AM91" s="432"/>
      <c r="AN91" s="160"/>
    </row>
    <row r="92" spans="1:40" ht="11.25" customHeight="1">
      <c r="A92" s="37"/>
      <c r="B92" s="151" t="s">
        <v>114</v>
      </c>
      <c r="C92" s="13"/>
      <c r="D92" s="12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25"/>
      <c r="P92" s="26"/>
      <c r="Q92" s="160"/>
      <c r="R92" s="160"/>
      <c r="S92" s="160"/>
      <c r="T92" s="160"/>
      <c r="U92" s="160"/>
      <c r="V92" s="160"/>
      <c r="W92" s="160"/>
      <c r="X92" s="160"/>
      <c r="Y92" s="160"/>
      <c r="Z92" s="13"/>
      <c r="AA92" s="160"/>
      <c r="AB92" s="13"/>
      <c r="AC92" s="13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</row>
    <row r="93" spans="1:40" ht="12" customHeight="1">
      <c r="A93" s="37"/>
      <c r="B93" s="17" t="s">
        <v>108</v>
      </c>
      <c r="C93" s="12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25"/>
      <c r="P93" s="428">
        <f>IF(P16="","",P16)</f>
      </c>
      <c r="Q93" s="428"/>
      <c r="R93" s="428"/>
      <c r="S93" s="428"/>
      <c r="T93" s="428"/>
      <c r="U93" s="428"/>
      <c r="V93" s="428"/>
      <c r="W93" s="428"/>
      <c r="X93" s="428"/>
      <c r="Y93" s="428"/>
      <c r="Z93" s="13"/>
      <c r="AA93" s="13"/>
      <c r="AB93" s="13"/>
      <c r="AC93" s="13"/>
      <c r="AD93" s="160"/>
      <c r="AE93" s="160"/>
      <c r="AF93" s="136"/>
      <c r="AG93" s="136" t="s">
        <v>109</v>
      </c>
      <c r="AH93" s="160"/>
      <c r="AI93" s="160"/>
      <c r="AJ93" s="164"/>
      <c r="AK93" s="164"/>
      <c r="AL93" s="431">
        <f>IF(AL16="","",AL16)</f>
      </c>
      <c r="AM93" s="431"/>
      <c r="AN93" s="140"/>
    </row>
    <row r="94" spans="1:40" ht="12" customHeight="1">
      <c r="A94" s="37"/>
      <c r="B94" s="10" t="s">
        <v>69</v>
      </c>
      <c r="C94" s="9"/>
      <c r="D94" s="9"/>
      <c r="E94" s="10"/>
      <c r="F94" s="10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9.75" customHeight="1">
      <c r="A95" s="37"/>
      <c r="B95" s="18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1"/>
      <c r="Q95" s="64"/>
      <c r="R95" s="61"/>
      <c r="S95" s="135"/>
      <c r="T95" s="135"/>
      <c r="U95" s="135"/>
      <c r="V95" s="64"/>
      <c r="W95" s="64"/>
      <c r="X95" s="137" t="s">
        <v>106</v>
      </c>
      <c r="Y95" s="64"/>
      <c r="Z95" s="64"/>
      <c r="AA95" s="137" t="s">
        <v>17</v>
      </c>
      <c r="AB95" s="64"/>
      <c r="AC95" s="64"/>
      <c r="AD95" s="64"/>
      <c r="AE95" s="64"/>
      <c r="AF95" s="64"/>
      <c r="AG95" s="64"/>
      <c r="AH95" s="64"/>
      <c r="AI95" s="64"/>
      <c r="AJ95" s="18"/>
      <c r="AK95" s="18"/>
      <c r="AL95" s="18"/>
      <c r="AM95" s="18"/>
      <c r="AN95" s="18"/>
    </row>
    <row r="96" spans="1:40" ht="7.5" customHeight="1">
      <c r="A96" s="37"/>
      <c r="B96" s="18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1"/>
      <c r="Q96" s="64"/>
      <c r="R96" s="61"/>
      <c r="S96" s="376" t="s">
        <v>80</v>
      </c>
      <c r="T96" s="403"/>
      <c r="U96" s="403"/>
      <c r="V96" s="64"/>
      <c r="W96" s="64"/>
      <c r="X96" s="137" t="s">
        <v>107</v>
      </c>
      <c r="Y96" s="64"/>
      <c r="Z96" s="64"/>
      <c r="AA96" s="137" t="s">
        <v>18</v>
      </c>
      <c r="AB96" s="64"/>
      <c r="AC96" s="378" t="s">
        <v>82</v>
      </c>
      <c r="AD96" s="379"/>
      <c r="AE96" s="378" t="s">
        <v>83</v>
      </c>
      <c r="AF96" s="380"/>
      <c r="AG96" s="380"/>
      <c r="AH96" s="380"/>
      <c r="AI96" s="380"/>
      <c r="AJ96" s="44"/>
      <c r="AK96" s="18"/>
      <c r="AL96" s="18"/>
      <c r="AM96" s="18"/>
      <c r="AN96" s="18"/>
    </row>
    <row r="97" spans="1:40" ht="11.25" customHeight="1">
      <c r="A97" s="37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68">
        <f aca="true" t="shared" si="2" ref="S97:S102">IF(S20="","",S20)</f>
        <v>3813</v>
      </c>
      <c r="T97" s="539"/>
      <c r="U97" s="539"/>
      <c r="V97" s="45"/>
      <c r="W97" s="368">
        <f aca="true" t="shared" si="3" ref="W97:W102">IF(W20="","",W20)</f>
      </c>
      <c r="X97" s="539"/>
      <c r="Y97" s="539"/>
      <c r="Z97" s="45"/>
      <c r="AA97" s="131">
        <f aca="true" t="shared" si="4" ref="AA97:AA102">IF(AA20="","",AA20)</f>
        <v>1900</v>
      </c>
      <c r="AB97" s="46"/>
      <c r="AC97" s="397">
        <f aca="true" t="shared" si="5" ref="AC97:AC103">IF(AC20="","",AC20)</f>
        <v>0</v>
      </c>
      <c r="AD97" s="398"/>
      <c r="AE97" s="47"/>
      <c r="AF97" s="397">
        <f>IF(AF20="","",AF20)</f>
      </c>
      <c r="AG97" s="398"/>
      <c r="AH97" s="398"/>
      <c r="AI97" s="28"/>
      <c r="AJ97" s="28"/>
      <c r="AK97" s="28"/>
      <c r="AL97" s="28"/>
      <c r="AM97" s="28"/>
      <c r="AN97" s="28"/>
    </row>
    <row r="98" spans="1:40" ht="11.25" customHeight="1">
      <c r="A98" s="37"/>
      <c r="B98" s="13"/>
      <c r="C98" s="29" t="s">
        <v>19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>
        <v>0</v>
      </c>
      <c r="Q98" s="13"/>
      <c r="R98" s="13"/>
      <c r="S98" s="360">
        <f t="shared" si="2"/>
        <v>3907</v>
      </c>
      <c r="T98" s="359"/>
      <c r="U98" s="359"/>
      <c r="V98" s="27"/>
      <c r="W98" s="360">
        <f t="shared" si="3"/>
      </c>
      <c r="X98" s="359"/>
      <c r="Y98" s="359"/>
      <c r="Z98" s="27"/>
      <c r="AA98" s="132">
        <f t="shared" si="4"/>
        <v>1900</v>
      </c>
      <c r="AB98" s="13"/>
      <c r="AC98" s="397">
        <f t="shared" si="5"/>
        <v>0</v>
      </c>
      <c r="AD98" s="398"/>
      <c r="AE98" s="47"/>
      <c r="AF98" s="397">
        <f aca="true" t="shared" si="6" ref="AF98:AF103">IF(AF21="","",AF21)</f>
      </c>
      <c r="AG98" s="398"/>
      <c r="AH98" s="398"/>
      <c r="AI98" s="28"/>
      <c r="AJ98" s="28"/>
      <c r="AK98" s="28"/>
      <c r="AL98" s="28"/>
      <c r="AM98" s="28"/>
      <c r="AN98" s="28"/>
    </row>
    <row r="99" spans="1:40" ht="11.25" customHeight="1">
      <c r="A99" s="37"/>
      <c r="B99" s="13"/>
      <c r="C99" s="29" t="s">
        <v>20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60">
        <f t="shared" si="2"/>
        <v>1993</v>
      </c>
      <c r="T99" s="359"/>
      <c r="U99" s="359"/>
      <c r="V99" s="27"/>
      <c r="W99" s="360">
        <f t="shared" si="3"/>
      </c>
      <c r="X99" s="359"/>
      <c r="Y99" s="359"/>
      <c r="Z99" s="27"/>
      <c r="AA99" s="132">
        <f t="shared" si="4"/>
        <v>1900</v>
      </c>
      <c r="AB99" s="13"/>
      <c r="AC99" s="397">
        <f t="shared" si="5"/>
        <v>0</v>
      </c>
      <c r="AD99" s="398"/>
      <c r="AE99" s="47"/>
      <c r="AF99" s="397">
        <f t="shared" si="6"/>
      </c>
      <c r="AG99" s="398"/>
      <c r="AH99" s="398"/>
      <c r="AI99" s="28"/>
      <c r="AJ99" s="28"/>
      <c r="AK99" s="28"/>
      <c r="AL99" s="28"/>
      <c r="AM99" s="28"/>
      <c r="AN99" s="28"/>
    </row>
    <row r="100" spans="1:40" ht="11.25" customHeight="1">
      <c r="A100" s="37"/>
      <c r="B100" s="13"/>
      <c r="C100" s="29" t="s">
        <v>21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60">
        <f t="shared" si="2"/>
      </c>
      <c r="T100" s="359"/>
      <c r="U100" s="359"/>
      <c r="V100" s="27"/>
      <c r="W100" s="360">
        <f t="shared" si="3"/>
      </c>
      <c r="X100" s="359"/>
      <c r="Y100" s="359"/>
      <c r="Z100" s="27"/>
      <c r="AA100" s="132">
        <f t="shared" si="4"/>
      </c>
      <c r="AB100" s="13"/>
      <c r="AC100" s="397">
        <f t="shared" si="5"/>
      </c>
      <c r="AD100" s="398"/>
      <c r="AE100" s="47"/>
      <c r="AF100" s="397">
        <f t="shared" si="6"/>
      </c>
      <c r="AG100" s="398"/>
      <c r="AH100" s="398"/>
      <c r="AI100" s="28"/>
      <c r="AJ100" s="28"/>
      <c r="AK100" s="28"/>
      <c r="AL100" s="28"/>
      <c r="AM100" s="28"/>
      <c r="AN100" s="28"/>
    </row>
    <row r="101" spans="1:40" ht="11.25" customHeight="1">
      <c r="A101" s="37"/>
      <c r="B101" s="13"/>
      <c r="C101" s="29"/>
      <c r="D101" s="29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60">
        <f t="shared" si="2"/>
      </c>
      <c r="T101" s="359"/>
      <c r="U101" s="359"/>
      <c r="V101" s="27"/>
      <c r="W101" s="360">
        <f t="shared" si="3"/>
      </c>
      <c r="X101" s="359"/>
      <c r="Y101" s="359"/>
      <c r="Z101" s="27"/>
      <c r="AA101" s="132">
        <f t="shared" si="4"/>
      </c>
      <c r="AB101" s="13"/>
      <c r="AC101" s="397">
        <f t="shared" si="5"/>
      </c>
      <c r="AD101" s="398"/>
      <c r="AE101" s="47"/>
      <c r="AF101" s="397">
        <f t="shared" si="6"/>
      </c>
      <c r="AG101" s="398"/>
      <c r="AH101" s="398"/>
      <c r="AI101" s="28"/>
      <c r="AJ101" s="28"/>
      <c r="AK101" s="28"/>
      <c r="AL101" s="28"/>
      <c r="AM101" s="28"/>
      <c r="AN101" s="28"/>
    </row>
    <row r="102" spans="1:40" ht="11.25" customHeight="1">
      <c r="A102" s="37"/>
      <c r="B102" s="13"/>
      <c r="C102" s="21"/>
      <c r="D102" s="2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60">
        <f t="shared" si="2"/>
      </c>
      <c r="T102" s="359"/>
      <c r="U102" s="359"/>
      <c r="V102" s="27"/>
      <c r="W102" s="360">
        <f t="shared" si="3"/>
      </c>
      <c r="X102" s="359"/>
      <c r="Y102" s="359"/>
      <c r="Z102" s="27"/>
      <c r="AA102" s="132">
        <f t="shared" si="4"/>
      </c>
      <c r="AB102" s="13"/>
      <c r="AC102" s="534">
        <f t="shared" si="5"/>
      </c>
      <c r="AD102" s="535"/>
      <c r="AE102" s="47"/>
      <c r="AF102" s="534">
        <f t="shared" si="6"/>
      </c>
      <c r="AG102" s="535"/>
      <c r="AH102" s="535"/>
      <c r="AI102" s="31" t="s">
        <v>22</v>
      </c>
      <c r="AJ102" s="48" t="s">
        <v>23</v>
      </c>
      <c r="AK102" s="49"/>
      <c r="AL102" s="49"/>
      <c r="AM102" s="49"/>
      <c r="AN102" s="31"/>
    </row>
    <row r="103" spans="1:40" ht="12" customHeight="1">
      <c r="A103" s="37"/>
      <c r="B103" s="13"/>
      <c r="C103" s="13"/>
      <c r="D103" s="13"/>
      <c r="E103" s="19" t="s">
        <v>61</v>
      </c>
      <c r="F103" s="19"/>
      <c r="G103" s="13"/>
      <c r="H103" s="18"/>
      <c r="I103" s="13"/>
      <c r="J103" s="17"/>
      <c r="K103" s="17" t="s">
        <v>24</v>
      </c>
      <c r="L103" s="17"/>
      <c r="M103" s="17"/>
      <c r="N103" s="17"/>
      <c r="O103" s="17"/>
      <c r="P103" s="13"/>
      <c r="Q103" s="17"/>
      <c r="R103" s="13"/>
      <c r="S103" s="13"/>
      <c r="T103" s="13"/>
      <c r="U103" s="13"/>
      <c r="V103" s="13"/>
      <c r="W103" s="13"/>
      <c r="X103" s="13"/>
      <c r="Y103" s="13"/>
      <c r="Z103" s="13"/>
      <c r="AA103" s="30" t="s">
        <v>25</v>
      </c>
      <c r="AB103" s="32" t="s">
        <v>26</v>
      </c>
      <c r="AC103" s="442">
        <f t="shared" si="5"/>
        <v>0</v>
      </c>
      <c r="AD103" s="443"/>
      <c r="AE103" s="106" t="s">
        <v>27</v>
      </c>
      <c r="AF103" s="442">
        <f t="shared" si="6"/>
      </c>
      <c r="AG103" s="443"/>
      <c r="AH103" s="443"/>
      <c r="AI103" s="122">
        <f>+AI26</f>
      </c>
      <c r="AJ103" s="433">
        <f>IF(AJ26="","",AJ26)</f>
      </c>
      <c r="AK103" s="434"/>
      <c r="AL103" s="434"/>
      <c r="AM103" s="434"/>
      <c r="AN103" s="435"/>
    </row>
    <row r="104" spans="1:40" ht="12" customHeight="1">
      <c r="A104" s="37"/>
      <c r="B104" s="423">
        <f>IF(B27="","",B27)</f>
      </c>
      <c r="C104" s="374"/>
      <c r="D104" s="374"/>
      <c r="E104" s="374"/>
      <c r="F104" s="13"/>
      <c r="G104" s="13"/>
      <c r="H104" s="13"/>
      <c r="I104" s="13"/>
      <c r="J104" s="13"/>
      <c r="K104" s="424">
        <f>IF(K27="","",K27)</f>
      </c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" customHeight="1">
      <c r="A105" s="37"/>
      <c r="B105" s="72" t="s">
        <v>68</v>
      </c>
      <c r="C105" s="9"/>
      <c r="D105" s="9"/>
      <c r="E105" s="10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9.75" customHeight="1">
      <c r="A106" s="37"/>
      <c r="B106" s="376" t="s">
        <v>15</v>
      </c>
      <c r="C106" s="376"/>
      <c r="D106" s="135"/>
      <c r="E106" s="376" t="s">
        <v>28</v>
      </c>
      <c r="F106" s="376"/>
      <c r="G106" s="376"/>
      <c r="H106" s="135"/>
      <c r="I106" s="135"/>
      <c r="J106" s="135"/>
      <c r="K106" s="135"/>
      <c r="L106" s="135"/>
      <c r="M106" s="135"/>
      <c r="N106" s="135"/>
      <c r="O106" s="136" t="s">
        <v>79</v>
      </c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7" t="s">
        <v>29</v>
      </c>
      <c r="AA106" s="135"/>
      <c r="AB106" s="135"/>
      <c r="AC106" s="135"/>
      <c r="AD106" s="135"/>
      <c r="AE106" s="64"/>
      <c r="AF106" s="135"/>
      <c r="AG106" s="135"/>
      <c r="AH106" s="135"/>
      <c r="AI106" s="135"/>
      <c r="AJ106" s="21"/>
      <c r="AK106" s="21"/>
      <c r="AL106" s="21"/>
      <c r="AM106" s="21"/>
      <c r="AN106" s="21"/>
    </row>
    <row r="107" spans="1:40" ht="7.5" customHeight="1">
      <c r="A107" s="37"/>
      <c r="B107" s="376" t="s">
        <v>30</v>
      </c>
      <c r="C107" s="376"/>
      <c r="D107" s="135"/>
      <c r="E107" s="376" t="s">
        <v>31</v>
      </c>
      <c r="F107" s="376"/>
      <c r="G107" s="376"/>
      <c r="H107" s="135"/>
      <c r="I107" s="135"/>
      <c r="J107" s="135"/>
      <c r="K107" s="135"/>
      <c r="L107" s="135"/>
      <c r="M107" s="135"/>
      <c r="N107" s="135"/>
      <c r="O107" s="135"/>
      <c r="P107" s="135"/>
      <c r="Q107" s="136" t="s">
        <v>32</v>
      </c>
      <c r="R107" s="135"/>
      <c r="S107" s="135"/>
      <c r="T107" s="135"/>
      <c r="U107" s="135"/>
      <c r="V107" s="135"/>
      <c r="W107" s="136" t="s">
        <v>33</v>
      </c>
      <c r="X107" s="136"/>
      <c r="Y107" s="137"/>
      <c r="Z107" s="138"/>
      <c r="AA107" s="136" t="s">
        <v>34</v>
      </c>
      <c r="AB107" s="135"/>
      <c r="AC107" s="378" t="s">
        <v>82</v>
      </c>
      <c r="AD107" s="379"/>
      <c r="AE107" s="378" t="s">
        <v>83</v>
      </c>
      <c r="AF107" s="380"/>
      <c r="AG107" s="380"/>
      <c r="AH107" s="380"/>
      <c r="AI107" s="380"/>
      <c r="AJ107" s="21"/>
      <c r="AK107" s="21"/>
      <c r="AL107" s="21"/>
      <c r="AM107" s="21"/>
      <c r="AN107" s="21"/>
    </row>
    <row r="108" spans="1:40" ht="11.25" customHeight="1">
      <c r="A108" s="37"/>
      <c r="B108" s="358">
        <f>IF(B31="","",B31)</f>
      </c>
      <c r="C108" s="419"/>
      <c r="D108" s="107"/>
      <c r="E108" s="360">
        <f>IF(E31="","",E31)</f>
      </c>
      <c r="F108" s="420"/>
      <c r="G108" s="420"/>
      <c r="H108" s="108"/>
      <c r="I108" s="109"/>
      <c r="J108" s="109"/>
      <c r="K108" s="360">
        <f>IF(K31="","",K31)</f>
      </c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108"/>
      <c r="W108" s="360">
        <f>IF(W31="","",W31)</f>
      </c>
      <c r="X108" s="361"/>
      <c r="Y108" s="361"/>
      <c r="Z108" s="110"/>
      <c r="AA108" s="132">
        <f>IF(AA31="","",AA31)</f>
      </c>
      <c r="AB108" s="46"/>
      <c r="AC108" s="362">
        <f>IF(AC31="","",AC31)</f>
      </c>
      <c r="AD108" s="363"/>
      <c r="AE108" s="47"/>
      <c r="AF108" s="362">
        <f>IF(AF31="","",AF31)</f>
      </c>
      <c r="AG108" s="363"/>
      <c r="AH108" s="363"/>
      <c r="AI108" s="28"/>
      <c r="AJ108" s="28"/>
      <c r="AK108" s="28"/>
      <c r="AL108" s="28"/>
      <c r="AM108" s="28"/>
      <c r="AN108" s="28"/>
    </row>
    <row r="109" spans="1:40" ht="11.25" customHeight="1">
      <c r="A109" s="37"/>
      <c r="B109" s="358">
        <f>IF(B32="","",B32)</f>
      </c>
      <c r="C109" s="419"/>
      <c r="D109" s="107"/>
      <c r="E109" s="360">
        <f>IF(E32="","",E32)</f>
      </c>
      <c r="F109" s="420"/>
      <c r="G109" s="420"/>
      <c r="H109" s="108"/>
      <c r="I109" s="109"/>
      <c r="J109" s="109"/>
      <c r="K109" s="360">
        <f>IF(K32="","",K32)</f>
      </c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108"/>
      <c r="W109" s="360">
        <f>IF(W32="","",W32)</f>
      </c>
      <c r="X109" s="361"/>
      <c r="Y109" s="361"/>
      <c r="Z109" s="110"/>
      <c r="AA109" s="132">
        <f>IF(AA32="","",AA32)</f>
      </c>
      <c r="AB109" s="46"/>
      <c r="AC109" s="362">
        <f>IF(AC32="","",AC32)</f>
      </c>
      <c r="AD109" s="363"/>
      <c r="AE109" s="47"/>
      <c r="AF109" s="362">
        <f>IF(AF32="","",AF32)</f>
      </c>
      <c r="AG109" s="363"/>
      <c r="AH109" s="363"/>
      <c r="AI109" s="28"/>
      <c r="AJ109" s="28"/>
      <c r="AK109" s="28"/>
      <c r="AL109" s="28"/>
      <c r="AM109" s="28"/>
      <c r="AN109" s="28"/>
    </row>
    <row r="110" spans="1:40" ht="11.25" customHeight="1">
      <c r="A110" s="37"/>
      <c r="B110" s="358">
        <f>IF(B33="","",B33)</f>
      </c>
      <c r="C110" s="419"/>
      <c r="D110" s="107"/>
      <c r="E110" s="360">
        <f>IF(E33="","",E33)</f>
      </c>
      <c r="F110" s="420"/>
      <c r="G110" s="420"/>
      <c r="H110" s="108"/>
      <c r="I110" s="109"/>
      <c r="J110" s="109"/>
      <c r="K110" s="360">
        <f>IF(K33="","",K33)</f>
      </c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108"/>
      <c r="W110" s="360">
        <f>IF(W33="","",W33)</f>
      </c>
      <c r="X110" s="361"/>
      <c r="Y110" s="361"/>
      <c r="Z110" s="110"/>
      <c r="AA110" s="132">
        <f>IF(AA33="","",AA33)</f>
      </c>
      <c r="AB110" s="46"/>
      <c r="AC110" s="362">
        <f>IF(AC33="","",AC33)</f>
      </c>
      <c r="AD110" s="363"/>
      <c r="AE110" s="47"/>
      <c r="AF110" s="362">
        <f>IF(AF33="","",AF33)</f>
      </c>
      <c r="AG110" s="363"/>
      <c r="AH110" s="363"/>
      <c r="AI110" s="28"/>
      <c r="AJ110" s="28"/>
      <c r="AK110" s="28"/>
      <c r="AL110" s="28"/>
      <c r="AM110" s="28"/>
      <c r="AN110" s="28"/>
    </row>
    <row r="111" spans="1:40" ht="11.25" customHeight="1">
      <c r="A111" s="37"/>
      <c r="B111" s="407">
        <f>IF(B34="","",B34)</f>
      </c>
      <c r="C111" s="421"/>
      <c r="D111" s="107"/>
      <c r="E111" s="360">
        <f>IF(E34="","",E34)</f>
      </c>
      <c r="F111" s="420"/>
      <c r="G111" s="420"/>
      <c r="H111" s="108"/>
      <c r="I111" s="109"/>
      <c r="J111" s="109"/>
      <c r="K111" s="360">
        <f>IF(K34="","",K34)</f>
      </c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108"/>
      <c r="W111" s="360">
        <f>IF(W34="","",W34)</f>
      </c>
      <c r="X111" s="361"/>
      <c r="Y111" s="361"/>
      <c r="Z111" s="110"/>
      <c r="AA111" s="132">
        <f>IF(AA34="","",AA34)</f>
      </c>
      <c r="AB111" s="46"/>
      <c r="AC111" s="362">
        <f>IF(AC34="","",AC34)</f>
      </c>
      <c r="AD111" s="363"/>
      <c r="AE111" s="47"/>
      <c r="AF111" s="362">
        <f>IF(AF34="","",AF34)</f>
      </c>
      <c r="AG111" s="363"/>
      <c r="AH111" s="363"/>
      <c r="AI111" s="31" t="s">
        <v>22</v>
      </c>
      <c r="AJ111" s="48" t="s">
        <v>35</v>
      </c>
      <c r="AK111" s="49"/>
      <c r="AL111" s="49"/>
      <c r="AM111" s="49"/>
      <c r="AN111" s="31"/>
    </row>
    <row r="112" spans="1:40" ht="12.75" customHeight="1">
      <c r="A112" s="37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51" t="s">
        <v>25</v>
      </c>
      <c r="AB112" s="52" t="s">
        <v>36</v>
      </c>
      <c r="AC112" s="442">
        <f>IF(AC35="","",AC35)</f>
      </c>
      <c r="AD112" s="443"/>
      <c r="AE112" s="106" t="s">
        <v>37</v>
      </c>
      <c r="AF112" s="442">
        <f>IF(AF35="","",AF35)</f>
      </c>
      <c r="AG112" s="443"/>
      <c r="AH112" s="443"/>
      <c r="AI112" s="122">
        <f>+AI35</f>
      </c>
      <c r="AJ112" s="433">
        <f>IF(AJ35="","",AJ35)</f>
      </c>
      <c r="AK112" s="434"/>
      <c r="AL112" s="434"/>
      <c r="AM112" s="434"/>
      <c r="AN112" s="435"/>
    </row>
    <row r="113" spans="1:40" ht="12.75" customHeight="1">
      <c r="A113" s="37"/>
      <c r="B113" s="72" t="s">
        <v>67</v>
      </c>
      <c r="C113" s="9"/>
      <c r="D113" s="10"/>
      <c r="E113" s="10"/>
      <c r="F113" s="1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9" customHeight="1">
      <c r="A114" s="37"/>
      <c r="B114" s="376" t="s">
        <v>15</v>
      </c>
      <c r="C114" s="40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64"/>
      <c r="W114" s="64"/>
      <c r="X114" s="64"/>
      <c r="Y114" s="135"/>
      <c r="Z114" s="64"/>
      <c r="AA114" s="137" t="s">
        <v>17</v>
      </c>
      <c r="AB114" s="64"/>
      <c r="AC114" s="64"/>
      <c r="AD114" s="135"/>
      <c r="AE114" s="64"/>
      <c r="AF114" s="135"/>
      <c r="AG114" s="135"/>
      <c r="AH114" s="135"/>
      <c r="AI114" s="135"/>
      <c r="AJ114" s="21"/>
      <c r="AK114" s="21"/>
      <c r="AL114" s="21"/>
      <c r="AM114" s="21"/>
      <c r="AN114" s="21"/>
    </row>
    <row r="115" spans="1:40" ht="8.25" customHeight="1">
      <c r="A115" s="37"/>
      <c r="B115" s="376" t="s">
        <v>38</v>
      </c>
      <c r="C115" s="40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6" t="s">
        <v>80</v>
      </c>
      <c r="T115" s="135"/>
      <c r="U115" s="135"/>
      <c r="V115" s="64"/>
      <c r="W115" s="64"/>
      <c r="X115" s="137" t="s">
        <v>111</v>
      </c>
      <c r="Y115" s="135"/>
      <c r="Z115" s="64"/>
      <c r="AA115" s="137" t="s">
        <v>18</v>
      </c>
      <c r="AB115" s="64"/>
      <c r="AC115" s="378" t="s">
        <v>82</v>
      </c>
      <c r="AD115" s="379"/>
      <c r="AE115" s="378" t="s">
        <v>83</v>
      </c>
      <c r="AF115" s="380"/>
      <c r="AG115" s="380"/>
      <c r="AH115" s="380"/>
      <c r="AI115" s="380"/>
      <c r="AJ115" s="21"/>
      <c r="AK115" s="21"/>
      <c r="AL115" s="21"/>
      <c r="AM115" s="21"/>
      <c r="AN115" s="21"/>
    </row>
    <row r="116" spans="1:40" ht="12" customHeight="1">
      <c r="A116" s="37"/>
      <c r="B116" s="358">
        <f>IF(B39="","",B39)</f>
      </c>
      <c r="C116" s="419"/>
      <c r="D116" s="107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360">
        <f>IF(S39="","",S39)</f>
      </c>
      <c r="T116" s="411"/>
      <c r="U116" s="411"/>
      <c r="V116" s="110"/>
      <c r="W116" s="360">
        <f>IF(W39="","",W39)</f>
      </c>
      <c r="X116" s="360"/>
      <c r="Y116" s="360"/>
      <c r="Z116" s="110"/>
      <c r="AA116" s="132">
        <f>IF(AA39="","",AA39)</f>
      </c>
      <c r="AB116" s="46"/>
      <c r="AC116" s="381">
        <f>IF(AC39="","",AC39)</f>
      </c>
      <c r="AD116" s="382"/>
      <c r="AE116" s="47"/>
      <c r="AF116" s="362">
        <f>IF(AF39="","",AF39)</f>
      </c>
      <c r="AG116" s="363"/>
      <c r="AH116" s="363"/>
      <c r="AI116" s="46"/>
      <c r="AJ116" s="46"/>
      <c r="AK116" s="46"/>
      <c r="AL116" s="46"/>
      <c r="AM116" s="46"/>
      <c r="AN116" s="46"/>
    </row>
    <row r="117" spans="1:40" ht="12.75" customHeight="1">
      <c r="A117" s="37"/>
      <c r="B117" s="358">
        <f>IF(B40="","",B40)</f>
      </c>
      <c r="C117" s="419"/>
      <c r="D117" s="107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360">
        <f>IF(S40="","",S40)</f>
      </c>
      <c r="T117" s="411"/>
      <c r="U117" s="411"/>
      <c r="V117" s="110"/>
      <c r="W117" s="360">
        <f>IF(W40="","",W40)</f>
      </c>
      <c r="X117" s="360"/>
      <c r="Y117" s="360"/>
      <c r="Z117" s="110"/>
      <c r="AA117" s="132">
        <f>IF(AA40="","",AA40)</f>
      </c>
      <c r="AB117" s="46"/>
      <c r="AC117" s="381">
        <f>IF(AC40="","",AC40)</f>
      </c>
      <c r="AD117" s="382"/>
      <c r="AE117" s="47"/>
      <c r="AF117" s="362">
        <f>IF(AF40="","",AF40)</f>
      </c>
      <c r="AG117" s="363"/>
      <c r="AH117" s="363"/>
      <c r="AI117" s="46"/>
      <c r="AJ117" s="46"/>
      <c r="AK117" s="46"/>
      <c r="AL117" s="46"/>
      <c r="AM117" s="46"/>
      <c r="AN117" s="46"/>
    </row>
    <row r="118" spans="1:40" ht="12.75" customHeight="1">
      <c r="A118" s="37"/>
      <c r="B118" s="358">
        <f>IF(B41="","",B41)</f>
      </c>
      <c r="C118" s="419"/>
      <c r="D118" s="107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360">
        <f>IF(S41="","",S41)</f>
      </c>
      <c r="T118" s="411"/>
      <c r="U118" s="411"/>
      <c r="V118" s="110"/>
      <c r="W118" s="360">
        <f>IF(W41="","",W41)</f>
      </c>
      <c r="X118" s="360"/>
      <c r="Y118" s="360"/>
      <c r="Z118" s="110"/>
      <c r="AA118" s="132">
        <f>IF(AA41="","",AA41)</f>
      </c>
      <c r="AB118" s="46"/>
      <c r="AC118" s="381">
        <f>IF(AC41="","",AC41)</f>
      </c>
      <c r="AD118" s="382"/>
      <c r="AE118" s="47"/>
      <c r="AF118" s="362">
        <f>IF(AF41="","",AF41)</f>
      </c>
      <c r="AG118" s="363"/>
      <c r="AH118" s="363"/>
      <c r="AI118" s="46"/>
      <c r="AJ118" s="46"/>
      <c r="AK118" s="46"/>
      <c r="AL118" s="46"/>
      <c r="AM118" s="46"/>
      <c r="AN118" s="46"/>
    </row>
    <row r="119" spans="1:40" ht="12.75" customHeight="1">
      <c r="A119" s="37"/>
      <c r="B119" s="407">
        <f>IF(B42="","",B42)</f>
      </c>
      <c r="C119" s="421"/>
      <c r="D119" s="107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360">
        <f>IF(S42="","",S42)</f>
      </c>
      <c r="T119" s="411"/>
      <c r="U119" s="411"/>
      <c r="V119" s="110"/>
      <c r="W119" s="360">
        <f>IF(W42="","",W42)</f>
      </c>
      <c r="X119" s="360"/>
      <c r="Y119" s="360"/>
      <c r="Z119" s="110"/>
      <c r="AA119" s="132">
        <f>IF(AA42="","",AA42)</f>
      </c>
      <c r="AB119" s="46"/>
      <c r="AC119" s="381">
        <f>IF(AC42="","",AC42)</f>
      </c>
      <c r="AD119" s="382"/>
      <c r="AE119" s="47"/>
      <c r="AF119" s="362">
        <f>IF(AF42="","",AF42)</f>
      </c>
      <c r="AG119" s="363"/>
      <c r="AH119" s="363"/>
      <c r="AI119" s="54" t="s">
        <v>22</v>
      </c>
      <c r="AJ119" s="55" t="s">
        <v>39</v>
      </c>
      <c r="AK119" s="56"/>
      <c r="AL119" s="56"/>
      <c r="AM119" s="56"/>
      <c r="AN119" s="54"/>
    </row>
    <row r="120" spans="1:40" ht="12.75" customHeight="1">
      <c r="A120" s="37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51" t="s">
        <v>25</v>
      </c>
      <c r="AB120" s="52" t="s">
        <v>40</v>
      </c>
      <c r="AC120" s="442">
        <f>IF(AC43="","",AC43)</f>
      </c>
      <c r="AD120" s="443"/>
      <c r="AE120" s="106" t="s">
        <v>41</v>
      </c>
      <c r="AF120" s="442">
        <f>IF(AF43="","",AF43)</f>
      </c>
      <c r="AG120" s="443"/>
      <c r="AH120" s="443"/>
      <c r="AI120" s="122">
        <f>+AI43</f>
      </c>
      <c r="AJ120" s="433">
        <f>IF(AJ43="","",AJ43)</f>
      </c>
      <c r="AK120" s="434"/>
      <c r="AL120" s="434"/>
      <c r="AM120" s="434"/>
      <c r="AN120" s="435"/>
    </row>
    <row r="121" spans="1:40" ht="12" customHeight="1">
      <c r="A121" s="37"/>
      <c r="B121" s="72" t="str">
        <f>+B44</f>
        <v> SEZIONE IMU ED ALTRI TRIBUTI LOCALI</v>
      </c>
      <c r="C121" s="9"/>
      <c r="D121" s="10"/>
      <c r="E121" s="10"/>
      <c r="F121" s="10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2" customHeight="1">
      <c r="A122" s="37"/>
      <c r="B122" s="376" t="s">
        <v>62</v>
      </c>
      <c r="C122" s="376"/>
      <c r="D122" s="376"/>
      <c r="E122" s="376"/>
      <c r="F122" s="139"/>
      <c r="G122" s="61"/>
      <c r="H122" s="416" t="s">
        <v>73</v>
      </c>
      <c r="I122" s="417"/>
      <c r="J122" s="417"/>
      <c r="K122" s="417"/>
      <c r="L122" s="140"/>
      <c r="M122" s="61"/>
      <c r="N122" s="61"/>
      <c r="O122" s="61"/>
      <c r="P122" s="416" t="s">
        <v>47</v>
      </c>
      <c r="Q122" s="418"/>
      <c r="R122" s="418"/>
      <c r="S122" s="61"/>
      <c r="T122" s="61"/>
      <c r="U122" s="61"/>
      <c r="V122" s="61"/>
      <c r="W122" s="61"/>
      <c r="X122" s="137" t="s">
        <v>16</v>
      </c>
      <c r="Y122" s="61"/>
      <c r="Z122" s="61"/>
      <c r="AA122" s="135" t="s">
        <v>17</v>
      </c>
      <c r="AB122" s="61"/>
      <c r="AC122" s="61"/>
      <c r="AD122" s="61"/>
      <c r="AE122" s="61"/>
      <c r="AF122" s="61"/>
      <c r="AG122" s="61"/>
      <c r="AH122" s="61"/>
      <c r="AI122" s="61"/>
      <c r="AJ122" s="13"/>
      <c r="AK122" s="13"/>
      <c r="AL122" s="13"/>
      <c r="AM122" s="13"/>
      <c r="AN122" s="13"/>
    </row>
    <row r="123" spans="1:40" ht="9" customHeight="1">
      <c r="A123" s="37"/>
      <c r="B123" s="376" t="s">
        <v>63</v>
      </c>
      <c r="C123" s="376"/>
      <c r="D123" s="376"/>
      <c r="E123" s="376"/>
      <c r="F123" s="61"/>
      <c r="G123" s="141" t="s">
        <v>71</v>
      </c>
      <c r="H123" s="416" t="s">
        <v>72</v>
      </c>
      <c r="I123" s="417"/>
      <c r="J123" s="417"/>
      <c r="K123" s="417"/>
      <c r="L123" s="412" t="s">
        <v>74</v>
      </c>
      <c r="M123" s="377"/>
      <c r="N123" s="413" t="s">
        <v>75</v>
      </c>
      <c r="O123" s="414"/>
      <c r="P123" s="416" t="s">
        <v>76</v>
      </c>
      <c r="Q123" s="418"/>
      <c r="R123" s="418"/>
      <c r="S123" s="136" t="s">
        <v>80</v>
      </c>
      <c r="T123" s="135"/>
      <c r="U123" s="135"/>
      <c r="V123" s="64"/>
      <c r="W123" s="64"/>
      <c r="X123" s="137" t="s">
        <v>110</v>
      </c>
      <c r="Y123" s="135"/>
      <c r="Z123" s="64"/>
      <c r="AA123" s="135" t="s">
        <v>18</v>
      </c>
      <c r="AB123" s="142"/>
      <c r="AC123" s="378" t="s">
        <v>82</v>
      </c>
      <c r="AD123" s="379"/>
      <c r="AE123" s="378" t="s">
        <v>83</v>
      </c>
      <c r="AF123" s="380"/>
      <c r="AG123" s="380"/>
      <c r="AH123" s="380"/>
      <c r="AI123" s="380"/>
      <c r="AJ123" s="59"/>
      <c r="AK123" s="59"/>
      <c r="AL123" s="59"/>
      <c r="AM123" s="59"/>
      <c r="AN123" s="13"/>
    </row>
    <row r="124" spans="1:40" ht="11.25" customHeight="1">
      <c r="A124" s="37"/>
      <c r="B124" s="358">
        <f>IF(B47="","",B47)</f>
      </c>
      <c r="C124" s="411"/>
      <c r="D124" s="411"/>
      <c r="E124" s="411"/>
      <c r="F124" s="111"/>
      <c r="G124" s="133">
        <f>IF(G47="","",G47)</f>
      </c>
      <c r="H124" s="112"/>
      <c r="I124" s="409">
        <f>IF(I47="","",I47)</f>
      </c>
      <c r="J124" s="410"/>
      <c r="K124" s="112"/>
      <c r="L124" s="409">
        <f>IF(L47="","",L47)</f>
      </c>
      <c r="M124" s="409"/>
      <c r="N124" s="112"/>
      <c r="O124" s="133">
        <f>IF(O47="","",O47)</f>
      </c>
      <c r="P124" s="112"/>
      <c r="Q124" s="134">
        <f>IF(Q47="","",Q47)</f>
      </c>
      <c r="R124" s="111"/>
      <c r="S124" s="360">
        <f>IF(S47="","",S47)</f>
      </c>
      <c r="T124" s="411"/>
      <c r="U124" s="411"/>
      <c r="V124" s="110"/>
      <c r="W124" s="360">
        <f>IF(W47="","",W47)</f>
      </c>
      <c r="X124" s="360"/>
      <c r="Y124" s="360"/>
      <c r="Z124" s="110"/>
      <c r="AA124" s="132">
        <f>IF(AA47="","",AA47)</f>
      </c>
      <c r="AB124" s="60"/>
      <c r="AC124" s="381">
        <f>IF(AC47="","",AC47)</f>
      </c>
      <c r="AD124" s="382"/>
      <c r="AE124" s="47"/>
      <c r="AF124" s="362">
        <f>IF(AF47="","",AF47)</f>
      </c>
      <c r="AG124" s="363"/>
      <c r="AH124" s="363"/>
      <c r="AI124" s="13"/>
      <c r="AJ124" s="13"/>
      <c r="AK124" s="13"/>
      <c r="AL124" s="13"/>
      <c r="AM124" s="13"/>
      <c r="AN124" s="13"/>
    </row>
    <row r="125" spans="1:40" ht="11.25" customHeight="1">
      <c r="A125" s="37"/>
      <c r="B125" s="358">
        <f>IF(B48="","",B48)</f>
      </c>
      <c r="C125" s="411"/>
      <c r="D125" s="411"/>
      <c r="E125" s="411"/>
      <c r="F125" s="111"/>
      <c r="G125" s="133">
        <f>IF(G48="","",G48)</f>
      </c>
      <c r="H125" s="112"/>
      <c r="I125" s="409">
        <f>IF(I48="","",I48)</f>
      </c>
      <c r="J125" s="410"/>
      <c r="K125" s="112"/>
      <c r="L125" s="409">
        <f>IF(L48="","",L48)</f>
      </c>
      <c r="M125" s="409"/>
      <c r="N125" s="112"/>
      <c r="O125" s="133">
        <f>IF(O48="","",O48)</f>
      </c>
      <c r="P125" s="112"/>
      <c r="Q125" s="134">
        <f>IF(Q48="","",Q48)</f>
      </c>
      <c r="R125" s="111"/>
      <c r="S125" s="360">
        <f>IF(S48="","",S48)</f>
      </c>
      <c r="T125" s="411"/>
      <c r="U125" s="411"/>
      <c r="V125" s="110"/>
      <c r="W125" s="360">
        <f>IF(W48="","",W48)</f>
      </c>
      <c r="X125" s="360"/>
      <c r="Y125" s="360"/>
      <c r="Z125" s="110"/>
      <c r="AA125" s="132">
        <f>IF(AA48="","",AA48)</f>
      </c>
      <c r="AB125" s="60"/>
      <c r="AC125" s="381">
        <f>IF(AC48="","",AC48)</f>
      </c>
      <c r="AD125" s="382"/>
      <c r="AE125" s="47"/>
      <c r="AF125" s="362">
        <f>IF(AF48="","",AF48)</f>
      </c>
      <c r="AG125" s="363"/>
      <c r="AH125" s="363"/>
      <c r="AI125" s="13"/>
      <c r="AJ125" s="13"/>
      <c r="AK125" s="13"/>
      <c r="AL125" s="13"/>
      <c r="AM125" s="13"/>
      <c r="AN125" s="13"/>
    </row>
    <row r="126" spans="1:40" ht="11.25" customHeight="1">
      <c r="A126" s="37"/>
      <c r="B126" s="358">
        <f>IF(B49="","",B49)</f>
      </c>
      <c r="C126" s="411"/>
      <c r="D126" s="411"/>
      <c r="E126" s="411"/>
      <c r="F126" s="111"/>
      <c r="G126" s="133">
        <f>IF(G49="","",G49)</f>
      </c>
      <c r="H126" s="112"/>
      <c r="I126" s="409">
        <f>IF(I49="","",I49)</f>
      </c>
      <c r="J126" s="410"/>
      <c r="K126" s="112"/>
      <c r="L126" s="409">
        <f>IF(L49="","",L49)</f>
      </c>
      <c r="M126" s="409"/>
      <c r="N126" s="112"/>
      <c r="O126" s="133">
        <f>IF(O49="","",O49)</f>
      </c>
      <c r="P126" s="112"/>
      <c r="Q126" s="134">
        <f>IF(Q49="","",Q49)</f>
      </c>
      <c r="R126" s="111"/>
      <c r="S126" s="360">
        <f>IF(S49="","",S49)</f>
      </c>
      <c r="T126" s="411"/>
      <c r="U126" s="411"/>
      <c r="V126" s="110"/>
      <c r="W126" s="360">
        <f>IF(W49="","",W49)</f>
      </c>
      <c r="X126" s="360"/>
      <c r="Y126" s="360"/>
      <c r="Z126" s="110"/>
      <c r="AA126" s="132">
        <f>IF(AA49="","",AA49)</f>
      </c>
      <c r="AB126" s="60"/>
      <c r="AC126" s="381">
        <f>IF(AC49="","",AC49)</f>
      </c>
      <c r="AD126" s="382"/>
      <c r="AE126" s="47"/>
      <c r="AF126" s="362">
        <f>IF(AF49="","",AF49)</f>
      </c>
      <c r="AG126" s="363"/>
      <c r="AH126" s="363"/>
      <c r="AI126" s="13"/>
      <c r="AJ126" s="13"/>
      <c r="AK126" s="13"/>
      <c r="AL126" s="13"/>
      <c r="AM126" s="13"/>
      <c r="AN126" s="13"/>
    </row>
    <row r="127" spans="1:40" ht="11.25" customHeight="1">
      <c r="A127" s="37"/>
      <c r="B127" s="407">
        <f>IF(B50="","",B50)</f>
      </c>
      <c r="C127" s="408"/>
      <c r="D127" s="408"/>
      <c r="E127" s="408"/>
      <c r="F127" s="111"/>
      <c r="G127" s="133">
        <f>IF(G50="","",G50)</f>
      </c>
      <c r="H127" s="112"/>
      <c r="I127" s="409">
        <f>IF(I50="","",I50)</f>
      </c>
      <c r="J127" s="410"/>
      <c r="K127" s="112"/>
      <c r="L127" s="409">
        <f>IF(L50="","",L50)</f>
      </c>
      <c r="M127" s="409"/>
      <c r="N127" s="112"/>
      <c r="O127" s="133">
        <f>IF(O50="","",O50)</f>
      </c>
      <c r="P127" s="112"/>
      <c r="Q127" s="134">
        <f>IF(Q50="","",Q50)</f>
      </c>
      <c r="R127" s="111"/>
      <c r="S127" s="360">
        <f>IF(S50="","",S50)</f>
      </c>
      <c r="T127" s="411"/>
      <c r="U127" s="411"/>
      <c r="V127" s="110"/>
      <c r="W127" s="360">
        <f>IF(W50="","",W50)</f>
      </c>
      <c r="X127" s="360"/>
      <c r="Y127" s="360"/>
      <c r="Z127" s="110"/>
      <c r="AA127" s="132">
        <f>IF(AA50="","",AA50)</f>
      </c>
      <c r="AB127" s="60"/>
      <c r="AC127" s="381">
        <f>IF(AC50="","",AC50)</f>
      </c>
      <c r="AD127" s="382"/>
      <c r="AE127" s="47"/>
      <c r="AF127" s="362">
        <f>IF(AF50="","",AF50)</f>
      </c>
      <c r="AG127" s="363"/>
      <c r="AH127" s="363"/>
      <c r="AI127" s="15" t="s">
        <v>22</v>
      </c>
      <c r="AJ127" s="55" t="s">
        <v>42</v>
      </c>
      <c r="AK127" s="56"/>
      <c r="AL127" s="56"/>
      <c r="AM127" s="56"/>
      <c r="AN127" s="15"/>
    </row>
    <row r="128" spans="1:40" ht="12" customHeight="1">
      <c r="A128" s="37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51" t="s">
        <v>25</v>
      </c>
      <c r="AB128" s="52" t="s">
        <v>43</v>
      </c>
      <c r="AC128" s="442">
        <f>IF(AC51="","",AC51)</f>
      </c>
      <c r="AD128" s="443"/>
      <c r="AE128" s="106" t="s">
        <v>44</v>
      </c>
      <c r="AF128" s="442">
        <f>IF(AF51="","",AF51)</f>
      </c>
      <c r="AG128" s="443"/>
      <c r="AH128" s="443"/>
      <c r="AI128" s="122">
        <f>+AI51</f>
      </c>
      <c r="AJ128" s="433">
        <f>IF(AJ51="","",AJ51)</f>
      </c>
      <c r="AK128" s="434"/>
      <c r="AL128" s="434"/>
      <c r="AM128" s="434"/>
      <c r="AN128" s="435"/>
    </row>
    <row r="129" spans="1:40" ht="8.25" customHeight="1">
      <c r="A129" s="37"/>
      <c r="B129" s="153" t="s">
        <v>64</v>
      </c>
      <c r="C129" s="61"/>
      <c r="D129" s="61"/>
      <c r="E129" s="61"/>
      <c r="F129" s="61"/>
      <c r="G129" s="405">
        <f>IF(G52="","",G52)</f>
      </c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13"/>
      <c r="T129" s="13"/>
      <c r="U129" s="13"/>
      <c r="V129" s="13"/>
      <c r="W129" s="13"/>
      <c r="X129" s="13"/>
      <c r="Y129" s="13"/>
      <c r="Z129" s="13"/>
      <c r="AA129" s="30"/>
      <c r="AB129" s="29"/>
      <c r="AC129" s="29"/>
      <c r="AD129" s="59"/>
      <c r="AE129" s="29"/>
      <c r="AF129" s="59"/>
      <c r="AG129" s="59"/>
      <c r="AH129" s="59"/>
      <c r="AI129" s="13"/>
      <c r="AJ129" s="59"/>
      <c r="AK129" s="59"/>
      <c r="AL129" s="59"/>
      <c r="AM129" s="59"/>
      <c r="AN129" s="13"/>
    </row>
    <row r="130" spans="1:40" ht="7.5" customHeight="1">
      <c r="A130" s="37"/>
      <c r="B130" s="154" t="s">
        <v>65</v>
      </c>
      <c r="C130" s="61"/>
      <c r="D130" s="61"/>
      <c r="E130" s="61"/>
      <c r="F130" s="61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13"/>
      <c r="T130" s="13"/>
      <c r="U130" s="13"/>
      <c r="V130" s="13"/>
      <c r="W130" s="13"/>
      <c r="X130" s="13"/>
      <c r="Y130" s="13"/>
      <c r="Z130" s="13"/>
      <c r="AA130" s="30"/>
      <c r="AB130" s="29"/>
      <c r="AC130" s="29"/>
      <c r="AD130" s="59"/>
      <c r="AE130" s="29"/>
      <c r="AF130" s="59"/>
      <c r="AG130" s="59"/>
      <c r="AH130" s="59"/>
      <c r="AI130" s="13"/>
      <c r="AJ130" s="59"/>
      <c r="AK130" s="59"/>
      <c r="AL130" s="59"/>
      <c r="AM130" s="59"/>
      <c r="AN130" s="13"/>
    </row>
    <row r="131" spans="1:40" ht="12.75" customHeight="1">
      <c r="A131" s="37"/>
      <c r="B131" s="72" t="s">
        <v>66</v>
      </c>
      <c r="C131" s="9"/>
      <c r="D131" s="10"/>
      <c r="E131" s="10"/>
      <c r="F131" s="1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9.75" customHeight="1">
      <c r="A132" s="37"/>
      <c r="B132" s="21"/>
      <c r="C132" s="21"/>
      <c r="D132" s="21"/>
      <c r="E132" s="21"/>
      <c r="F132" s="21"/>
      <c r="G132" s="21"/>
      <c r="H132" s="21"/>
      <c r="I132" s="137"/>
      <c r="J132" s="137"/>
      <c r="K132" s="137"/>
      <c r="L132" s="137"/>
      <c r="M132" s="137"/>
      <c r="N132" s="137"/>
      <c r="O132" s="137"/>
      <c r="P132" s="137"/>
      <c r="Q132" s="137"/>
      <c r="R132" s="406" t="s">
        <v>45</v>
      </c>
      <c r="S132" s="380"/>
      <c r="T132" s="380"/>
      <c r="U132" s="380"/>
      <c r="V132" s="380"/>
      <c r="W132" s="135"/>
      <c r="X132" s="136" t="s">
        <v>46</v>
      </c>
      <c r="Y132" s="137"/>
      <c r="Z132" s="137"/>
      <c r="AA132" s="137"/>
      <c r="AB132" s="135"/>
      <c r="AC132" s="135"/>
      <c r="AD132" s="135"/>
      <c r="AE132" s="135"/>
      <c r="AF132" s="135"/>
      <c r="AG132" s="135"/>
      <c r="AH132" s="135"/>
      <c r="AI132" s="135"/>
      <c r="AJ132" s="21"/>
      <c r="AK132" s="21"/>
      <c r="AL132" s="21"/>
      <c r="AM132" s="21"/>
      <c r="AN132" s="21"/>
    </row>
    <row r="133" spans="1:40" ht="9" customHeight="1">
      <c r="A133" s="37"/>
      <c r="B133" s="21"/>
      <c r="C133" s="21"/>
      <c r="D133" s="21"/>
      <c r="E133" s="21"/>
      <c r="F133" s="21"/>
      <c r="G133" s="21"/>
      <c r="H133" s="21"/>
      <c r="I133" s="401" t="s">
        <v>78</v>
      </c>
      <c r="J133" s="402"/>
      <c r="K133" s="402"/>
      <c r="L133" s="402"/>
      <c r="M133" s="402"/>
      <c r="N133" s="402"/>
      <c r="O133" s="402"/>
      <c r="P133" s="402"/>
      <c r="Q133" s="136"/>
      <c r="R133" s="376" t="s">
        <v>47</v>
      </c>
      <c r="S133" s="403"/>
      <c r="T133" s="137"/>
      <c r="U133" s="376" t="s">
        <v>48</v>
      </c>
      <c r="V133" s="404"/>
      <c r="W133" s="135"/>
      <c r="X133" s="136" t="s">
        <v>18</v>
      </c>
      <c r="Y133" s="137"/>
      <c r="Z133" s="137"/>
      <c r="AA133" s="137" t="s">
        <v>28</v>
      </c>
      <c r="AB133" s="135"/>
      <c r="AC133" s="378" t="s">
        <v>82</v>
      </c>
      <c r="AD133" s="379"/>
      <c r="AE133" s="378" t="s">
        <v>83</v>
      </c>
      <c r="AF133" s="380"/>
      <c r="AG133" s="380"/>
      <c r="AH133" s="380"/>
      <c r="AI133" s="380"/>
      <c r="AJ133" s="21"/>
      <c r="AK133" s="21"/>
      <c r="AL133" s="21"/>
      <c r="AM133" s="21"/>
      <c r="AN133" s="21"/>
    </row>
    <row r="134" spans="1:40" ht="11.25" customHeight="1">
      <c r="A134" s="37"/>
      <c r="B134" s="13"/>
      <c r="C134" s="13"/>
      <c r="D134" s="13"/>
      <c r="E134" s="13"/>
      <c r="F134" s="13"/>
      <c r="G134" s="63" t="s">
        <v>2</v>
      </c>
      <c r="H134" s="13"/>
      <c r="I134" s="18" t="s">
        <v>2</v>
      </c>
      <c r="J134" s="368">
        <f>IF(J57="","",J57)</f>
      </c>
      <c r="K134" s="369"/>
      <c r="L134" s="369"/>
      <c r="M134" s="369"/>
      <c r="N134" s="369"/>
      <c r="O134" s="369"/>
      <c r="P134" s="369"/>
      <c r="Q134" s="113"/>
      <c r="R134" s="368">
        <f>IF(R57="","",R57)</f>
      </c>
      <c r="S134" s="368"/>
      <c r="T134" s="113"/>
      <c r="U134" s="368">
        <f>IF(U57="","",U57)</f>
      </c>
      <c r="V134" s="368"/>
      <c r="W134" s="114"/>
      <c r="X134" s="368">
        <f>IF(X57="","",X57)</f>
      </c>
      <c r="Y134" s="368"/>
      <c r="Z134" s="114"/>
      <c r="AA134" s="131">
        <f>IF(AA57="","",AA57)</f>
      </c>
      <c r="AB134" s="61"/>
      <c r="AC134" s="399">
        <f>IF(AC57="","",AC57)</f>
      </c>
      <c r="AD134" s="400"/>
      <c r="AE134" s="65"/>
      <c r="AF134" s="397">
        <f>IF(AF57="","",AF57)</f>
      </c>
      <c r="AG134" s="398"/>
      <c r="AH134" s="398"/>
      <c r="AI134" s="13"/>
      <c r="AJ134" s="13"/>
      <c r="AK134" s="13"/>
      <c r="AL134" s="13"/>
      <c r="AM134" s="13"/>
      <c r="AN134" s="13"/>
    </row>
    <row r="135" spans="1:40" ht="11.25" customHeight="1">
      <c r="A135" s="37"/>
      <c r="B135" s="66" t="s">
        <v>70</v>
      </c>
      <c r="C135" s="13"/>
      <c r="D135" s="66"/>
      <c r="E135" s="13"/>
      <c r="F135" s="13"/>
      <c r="G135" s="63" t="s">
        <v>2</v>
      </c>
      <c r="H135" s="13"/>
      <c r="I135" s="18" t="s">
        <v>2</v>
      </c>
      <c r="J135" s="368">
        <f>IF(J58="","",J58)</f>
      </c>
      <c r="K135" s="369"/>
      <c r="L135" s="369"/>
      <c r="M135" s="369"/>
      <c r="N135" s="369"/>
      <c r="O135" s="369"/>
      <c r="P135" s="369"/>
      <c r="Q135" s="113"/>
      <c r="R135" s="368">
        <f>IF(R58="","",R58)</f>
      </c>
      <c r="S135" s="368"/>
      <c r="T135" s="113"/>
      <c r="U135" s="368">
        <f>IF(U58="","",U58)</f>
      </c>
      <c r="V135" s="368"/>
      <c r="W135" s="114"/>
      <c r="X135" s="368">
        <f>IF(X58="","",X58)</f>
      </c>
      <c r="Y135" s="368"/>
      <c r="Z135" s="114"/>
      <c r="AA135" s="131">
        <f>IF(AA58="","",AA58)</f>
      </c>
      <c r="AB135" s="13"/>
      <c r="AC135" s="381">
        <f>IF(AC58="","",AC58)</f>
      </c>
      <c r="AD135" s="382"/>
      <c r="AE135" s="65"/>
      <c r="AF135" s="362">
        <f>IF(AF58="","",AF58)</f>
      </c>
      <c r="AG135" s="363"/>
      <c r="AH135" s="363"/>
      <c r="AI135" s="13"/>
      <c r="AJ135" s="13"/>
      <c r="AK135" s="13"/>
      <c r="AL135" s="13"/>
      <c r="AM135" s="13"/>
      <c r="AN135" s="13"/>
    </row>
    <row r="136" spans="1:40" ht="11.25" customHeight="1">
      <c r="A136" s="37"/>
      <c r="B136" s="13"/>
      <c r="C136" s="13"/>
      <c r="D136" s="13"/>
      <c r="E136" s="13"/>
      <c r="F136" s="13"/>
      <c r="G136" s="63" t="s">
        <v>2</v>
      </c>
      <c r="H136" s="13"/>
      <c r="I136" s="18" t="s">
        <v>2</v>
      </c>
      <c r="J136" s="368">
        <f>IF(J59="","",J59)</f>
      </c>
      <c r="K136" s="369"/>
      <c r="L136" s="369"/>
      <c r="M136" s="369"/>
      <c r="N136" s="369"/>
      <c r="O136" s="369"/>
      <c r="P136" s="369"/>
      <c r="Q136" s="113"/>
      <c r="R136" s="368">
        <f>IF(R59="","",R59)</f>
      </c>
      <c r="S136" s="368"/>
      <c r="T136" s="113"/>
      <c r="U136" s="368">
        <f>IF(U59="","",U59)</f>
      </c>
      <c r="V136" s="368"/>
      <c r="W136" s="114"/>
      <c r="X136" s="368">
        <f>IF(X59="","",X59)</f>
      </c>
      <c r="Y136" s="368"/>
      <c r="Z136" s="114"/>
      <c r="AA136" s="131">
        <f>IF(AA59="","",AA59)</f>
      </c>
      <c r="AB136" s="13"/>
      <c r="AC136" s="381">
        <f>IF(AC59="","",AC59)</f>
      </c>
      <c r="AD136" s="382"/>
      <c r="AE136" s="65"/>
      <c r="AF136" s="362">
        <f>IF(AF59="","",AF59)</f>
      </c>
      <c r="AG136" s="363"/>
      <c r="AH136" s="363"/>
      <c r="AI136" s="15" t="s">
        <v>22</v>
      </c>
      <c r="AJ136" s="55" t="s">
        <v>49</v>
      </c>
      <c r="AK136" s="56"/>
      <c r="AL136" s="56"/>
      <c r="AM136" s="56"/>
      <c r="AN136" s="15"/>
    </row>
    <row r="137" spans="1:40" ht="12" customHeight="1">
      <c r="A137" s="37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4" t="s">
        <v>25</v>
      </c>
      <c r="AB137" s="125" t="s">
        <v>50</v>
      </c>
      <c r="AC137" s="442">
        <f>IF(AC60="","",AC60)</f>
      </c>
      <c r="AD137" s="443"/>
      <c r="AE137" s="129" t="s">
        <v>51</v>
      </c>
      <c r="AF137" s="442">
        <f>IF(AF60="","",AF60)</f>
      </c>
      <c r="AG137" s="443"/>
      <c r="AH137" s="443"/>
      <c r="AI137" s="122">
        <f>+AI60</f>
      </c>
      <c r="AJ137" s="433">
        <f>IF(AJ60="","",AJ60)</f>
      </c>
      <c r="AK137" s="434"/>
      <c r="AL137" s="434"/>
      <c r="AM137" s="434"/>
      <c r="AN137" s="435"/>
    </row>
    <row r="138" spans="1:40" ht="9" customHeight="1">
      <c r="A138" s="37"/>
      <c r="B138" s="61"/>
      <c r="C138" s="135"/>
      <c r="D138" s="135"/>
      <c r="E138" s="135"/>
      <c r="F138" s="135"/>
      <c r="G138" s="135"/>
      <c r="H138" s="135"/>
      <c r="I138" s="61"/>
      <c r="J138" s="135"/>
      <c r="K138" s="135"/>
      <c r="L138" s="135"/>
      <c r="M138" s="376" t="s">
        <v>28</v>
      </c>
      <c r="N138" s="377"/>
      <c r="O138" s="377"/>
      <c r="P138" s="377"/>
      <c r="Q138" s="135"/>
      <c r="R138" s="135"/>
      <c r="S138" s="137" t="s">
        <v>15</v>
      </c>
      <c r="T138" s="137"/>
      <c r="U138" s="137"/>
      <c r="V138" s="137"/>
      <c r="W138" s="137"/>
      <c r="X138" s="138"/>
      <c r="Y138" s="137"/>
      <c r="Z138" s="137" t="s">
        <v>29</v>
      </c>
      <c r="AA138" s="137"/>
      <c r="AB138" s="135"/>
      <c r="AC138" s="135"/>
      <c r="AD138" s="135"/>
      <c r="AE138" s="64"/>
      <c r="AF138" s="135"/>
      <c r="AG138" s="135"/>
      <c r="AH138" s="135"/>
      <c r="AI138" s="61"/>
      <c r="AJ138" s="13"/>
      <c r="AK138" s="13"/>
      <c r="AL138" s="13"/>
      <c r="AM138" s="13"/>
      <c r="AN138" s="13"/>
    </row>
    <row r="139" spans="1:40" ht="7.5" customHeight="1">
      <c r="A139" s="37"/>
      <c r="B139" s="155"/>
      <c r="C139" s="137" t="s">
        <v>77</v>
      </c>
      <c r="D139" s="135"/>
      <c r="E139" s="135"/>
      <c r="F139" s="135"/>
      <c r="G139" s="137" t="s">
        <v>78</v>
      </c>
      <c r="H139" s="135"/>
      <c r="I139" s="61"/>
      <c r="J139" s="135"/>
      <c r="K139" s="135"/>
      <c r="L139" s="376" t="s">
        <v>52</v>
      </c>
      <c r="M139" s="377"/>
      <c r="N139" s="377"/>
      <c r="O139" s="377"/>
      <c r="P139" s="377"/>
      <c r="Q139" s="377"/>
      <c r="R139" s="135"/>
      <c r="S139" s="137" t="s">
        <v>53</v>
      </c>
      <c r="T139" s="137"/>
      <c r="U139" s="137"/>
      <c r="V139" s="137"/>
      <c r="W139" s="136" t="s">
        <v>33</v>
      </c>
      <c r="X139" s="138"/>
      <c r="Y139" s="138"/>
      <c r="Z139" s="138"/>
      <c r="AA139" s="137" t="s">
        <v>34</v>
      </c>
      <c r="AB139" s="135"/>
      <c r="AC139" s="378" t="s">
        <v>82</v>
      </c>
      <c r="AD139" s="379"/>
      <c r="AE139" s="378" t="s">
        <v>83</v>
      </c>
      <c r="AF139" s="380"/>
      <c r="AG139" s="380"/>
      <c r="AH139" s="380"/>
      <c r="AI139" s="380"/>
      <c r="AJ139" s="13"/>
      <c r="AK139" s="13"/>
      <c r="AL139" s="13"/>
      <c r="AM139" s="13"/>
      <c r="AN139" s="13"/>
    </row>
    <row r="140" spans="1:40" ht="11.25" customHeight="1">
      <c r="A140" s="37"/>
      <c r="B140" s="394">
        <f>IF(B63="","",B63)</f>
      </c>
      <c r="C140" s="395"/>
      <c r="D140" s="395"/>
      <c r="E140" s="396"/>
      <c r="F140" s="358">
        <f>IF(F63="","",F63)</f>
      </c>
      <c r="G140" s="359"/>
      <c r="H140" s="359"/>
      <c r="I140" s="359"/>
      <c r="J140" s="359"/>
      <c r="K140" s="110"/>
      <c r="L140" s="110"/>
      <c r="M140" s="360">
        <f>IF(M63="","",M63)</f>
      </c>
      <c r="N140" s="361"/>
      <c r="O140" s="361"/>
      <c r="P140" s="361"/>
      <c r="Q140" s="110"/>
      <c r="R140" s="360">
        <f>IF(R63="","",R63)</f>
      </c>
      <c r="S140" s="360"/>
      <c r="T140" s="360"/>
      <c r="U140" s="360"/>
      <c r="V140" s="110"/>
      <c r="W140" s="360">
        <f>IF(W63="","",W63)</f>
      </c>
      <c r="X140" s="360"/>
      <c r="Y140" s="360"/>
      <c r="Z140" s="110"/>
      <c r="AA140" s="132">
        <f>IF(AA63="","",AA63)</f>
      </c>
      <c r="AB140" s="13"/>
      <c r="AC140" s="381">
        <f>IF(AC63="","",AC63)</f>
      </c>
      <c r="AD140" s="382"/>
      <c r="AE140" s="65"/>
      <c r="AF140" s="362">
        <f>IF(AF63="","",AF63)</f>
      </c>
      <c r="AG140" s="363"/>
      <c r="AH140" s="363"/>
      <c r="AI140" s="13"/>
      <c r="AJ140" s="13"/>
      <c r="AK140" s="13"/>
      <c r="AL140" s="13"/>
      <c r="AM140" s="13"/>
      <c r="AN140" s="13"/>
    </row>
    <row r="141" spans="1:40" ht="11.25" customHeight="1">
      <c r="A141" s="37"/>
      <c r="B141" s="108"/>
      <c r="C141" s="108"/>
      <c r="D141" s="108"/>
      <c r="E141" s="108"/>
      <c r="F141" s="358">
        <f>IF(F64="","",F64)</f>
      </c>
      <c r="G141" s="359"/>
      <c r="H141" s="359"/>
      <c r="I141" s="359"/>
      <c r="J141" s="359"/>
      <c r="K141" s="110"/>
      <c r="L141" s="110"/>
      <c r="M141" s="360">
        <f>IF(M64="","",M64)</f>
      </c>
      <c r="N141" s="361"/>
      <c r="O141" s="361"/>
      <c r="P141" s="361"/>
      <c r="Q141" s="110"/>
      <c r="R141" s="360">
        <f>IF(R64="","",R64)</f>
      </c>
      <c r="S141" s="360"/>
      <c r="T141" s="360"/>
      <c r="U141" s="360"/>
      <c r="V141" s="110"/>
      <c r="W141" s="360">
        <f>IF(W64="","",W64)</f>
      </c>
      <c r="X141" s="360"/>
      <c r="Y141" s="360"/>
      <c r="Z141" s="110"/>
      <c r="AA141" s="132">
        <f>IF(AA64="","",AA64)</f>
      </c>
      <c r="AB141" s="13"/>
      <c r="AC141" s="381">
        <f>IF(AC64="","",AC64)</f>
      </c>
      <c r="AD141" s="382"/>
      <c r="AE141" s="65"/>
      <c r="AF141" s="362">
        <f>IF(AF64="","",AF64)</f>
      </c>
      <c r="AG141" s="363"/>
      <c r="AH141" s="363"/>
      <c r="AI141" s="15" t="s">
        <v>22</v>
      </c>
      <c r="AJ141" s="55" t="s">
        <v>54</v>
      </c>
      <c r="AK141" s="56"/>
      <c r="AL141" s="56"/>
      <c r="AM141" s="56"/>
      <c r="AN141" s="15"/>
    </row>
    <row r="142" spans="1:40" ht="12" customHeight="1">
      <c r="A142" s="37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30" t="s">
        <v>25</v>
      </c>
      <c r="AB142" s="32" t="s">
        <v>55</v>
      </c>
      <c r="AC142" s="442">
        <f>IF(AC65="","",AC65)</f>
      </c>
      <c r="AD142" s="443"/>
      <c r="AE142" s="106" t="s">
        <v>56</v>
      </c>
      <c r="AF142" s="442">
        <f>IF(AF65="","",AF65)</f>
      </c>
      <c r="AG142" s="443"/>
      <c r="AH142" s="443"/>
      <c r="AI142" s="122">
        <f>+AI65</f>
      </c>
      <c r="AJ142" s="433">
        <f>IF(AJ65="","",AJ65)</f>
      </c>
      <c r="AK142" s="434"/>
      <c r="AL142" s="434"/>
      <c r="AM142" s="434"/>
      <c r="AN142" s="435"/>
    </row>
    <row r="143" spans="1:40" ht="12" customHeight="1">
      <c r="A143" s="37"/>
      <c r="B143" s="72" t="s">
        <v>81</v>
      </c>
      <c r="C143" s="9"/>
      <c r="D143" s="7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13"/>
      <c r="AC143" s="9"/>
      <c r="AD143" s="72" t="s">
        <v>57</v>
      </c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2" customHeight="1">
      <c r="A144" s="37"/>
      <c r="B144" s="13"/>
      <c r="C144" s="1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3"/>
      <c r="AC144" s="13"/>
      <c r="AD144" s="390"/>
      <c r="AE144" s="391"/>
      <c r="AF144" s="391"/>
      <c r="AG144" s="392" t="s">
        <v>98</v>
      </c>
      <c r="AH144" s="393"/>
      <c r="AI144" s="128" t="s">
        <v>112</v>
      </c>
      <c r="AJ144" s="436">
        <f>IF(AJ67="","",AJ67)</f>
        <v>0</v>
      </c>
      <c r="AK144" s="437"/>
      <c r="AL144" s="437"/>
      <c r="AM144" s="437"/>
      <c r="AN144" s="438"/>
    </row>
    <row r="145" spans="1:40" ht="8.25" customHeight="1">
      <c r="A145" s="37"/>
      <c r="B145" s="13"/>
      <c r="C145" s="73"/>
      <c r="D145" s="7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13"/>
      <c r="AC145" s="13"/>
      <c r="AD145" s="391"/>
      <c r="AE145" s="391"/>
      <c r="AF145" s="391"/>
      <c r="AG145" s="75"/>
      <c r="AH145" s="75"/>
      <c r="AI145" s="58"/>
      <c r="AJ145" s="59"/>
      <c r="AK145" s="59"/>
      <c r="AL145" s="59"/>
      <c r="AM145" s="59"/>
      <c r="AN145" s="58"/>
    </row>
    <row r="146" spans="1:40" ht="12" customHeight="1">
      <c r="A146" s="37"/>
      <c r="B146" s="72" t="s">
        <v>115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76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1.25" customHeight="1">
      <c r="A147" s="37"/>
      <c r="B147" s="9"/>
      <c r="C147" s="3"/>
      <c r="D147" s="3"/>
      <c r="E147" s="3"/>
      <c r="F147" s="349" t="s">
        <v>87</v>
      </c>
      <c r="G147" s="350"/>
      <c r="H147" s="350"/>
      <c r="I147" s="350"/>
      <c r="J147" s="350"/>
      <c r="K147" s="350"/>
      <c r="L147" s="350"/>
      <c r="M147" s="3"/>
      <c r="N147" s="3"/>
      <c r="O147" s="3"/>
      <c r="P147" s="3"/>
      <c r="Q147" s="77"/>
      <c r="R147" s="78"/>
      <c r="S147" s="79"/>
      <c r="T147" s="79"/>
      <c r="U147" s="79"/>
      <c r="V147" s="79"/>
      <c r="W147" s="80" t="s">
        <v>86</v>
      </c>
      <c r="X147" s="79"/>
      <c r="Y147" s="79"/>
      <c r="Z147" s="79"/>
      <c r="AA147" s="81"/>
      <c r="AB147" s="13"/>
      <c r="AC147" s="3"/>
      <c r="AD147" s="82" t="s">
        <v>91</v>
      </c>
      <c r="AE147" s="3"/>
      <c r="AF147" s="3"/>
      <c r="AG147" s="3"/>
      <c r="AH147" s="83"/>
      <c r="AI147" s="84" t="s">
        <v>92</v>
      </c>
      <c r="AJ147" s="3"/>
      <c r="AK147" s="3"/>
      <c r="AL147" s="3"/>
      <c r="AM147" s="3"/>
      <c r="AN147" s="9"/>
    </row>
    <row r="148" spans="1:40" ht="11.25" customHeight="1">
      <c r="A148" s="37"/>
      <c r="B148" s="9"/>
      <c r="C148" s="79"/>
      <c r="D148" s="79"/>
      <c r="E148" s="79"/>
      <c r="F148" s="351"/>
      <c r="G148" s="351"/>
      <c r="H148" s="351"/>
      <c r="I148" s="351"/>
      <c r="J148" s="351"/>
      <c r="K148" s="351"/>
      <c r="L148" s="351"/>
      <c r="M148" s="79"/>
      <c r="N148" s="79"/>
      <c r="O148" s="79"/>
      <c r="P148" s="79"/>
      <c r="Q148" s="85"/>
      <c r="R148" s="86"/>
      <c r="S148" s="87" t="s">
        <v>84</v>
      </c>
      <c r="T148" s="88"/>
      <c r="U148" s="88"/>
      <c r="V148" s="88"/>
      <c r="W148" s="88"/>
      <c r="X148" s="86"/>
      <c r="Y148" s="88"/>
      <c r="Z148" s="89" t="s">
        <v>85</v>
      </c>
      <c r="AA148" s="90"/>
      <c r="AB148" s="13"/>
      <c r="AC148" s="3"/>
      <c r="AD148" s="82" t="s">
        <v>116</v>
      </c>
      <c r="AE148" s="3"/>
      <c r="AF148" s="3"/>
      <c r="AG148" s="3"/>
      <c r="AH148" s="83"/>
      <c r="AI148" s="84" t="s">
        <v>93</v>
      </c>
      <c r="AJ148" s="3"/>
      <c r="AK148" s="3"/>
      <c r="AL148" s="3"/>
      <c r="AM148" s="3"/>
      <c r="AN148" s="9"/>
    </row>
    <row r="149" spans="1:40" ht="11.25" customHeight="1">
      <c r="A149" s="37"/>
      <c r="B149" s="9"/>
      <c r="C149" s="3"/>
      <c r="D149" s="91" t="s">
        <v>88</v>
      </c>
      <c r="E149" s="3"/>
      <c r="F149" s="3"/>
      <c r="G149" s="91" t="s">
        <v>89</v>
      </c>
      <c r="H149" s="3"/>
      <c r="I149" s="3"/>
      <c r="J149" s="3"/>
      <c r="K149" s="3"/>
      <c r="L149" s="3"/>
      <c r="M149" s="3"/>
      <c r="N149" s="3"/>
      <c r="O149" s="92" t="s">
        <v>90</v>
      </c>
      <c r="P149" s="3"/>
      <c r="Q149" s="77"/>
      <c r="R149" s="352"/>
      <c r="S149" s="353"/>
      <c r="T149" s="353"/>
      <c r="U149" s="353"/>
      <c r="V149" s="353"/>
      <c r="W149" s="354"/>
      <c r="X149" s="352"/>
      <c r="Y149" s="353"/>
      <c r="Z149" s="353"/>
      <c r="AA149" s="353"/>
      <c r="AB149" s="13"/>
      <c r="AC149" s="3"/>
      <c r="AD149" s="82" t="s">
        <v>117</v>
      </c>
      <c r="AE149" s="93" t="s">
        <v>118</v>
      </c>
      <c r="AF149" s="3"/>
      <c r="AG149" s="3"/>
      <c r="AH149" s="93" t="s">
        <v>119</v>
      </c>
      <c r="AI149" s="3"/>
      <c r="AJ149" s="3"/>
      <c r="AK149" s="3"/>
      <c r="AL149" s="3"/>
      <c r="AM149" s="3"/>
      <c r="AN149" s="9"/>
    </row>
    <row r="150" spans="1:40" ht="9.75" customHeight="1">
      <c r="A150" s="37"/>
      <c r="B150" s="9"/>
      <c r="C150" s="370">
        <f>IF(C73="","",C73)</f>
      </c>
      <c r="D150" s="371"/>
      <c r="E150" s="372"/>
      <c r="F150" s="373">
        <f>IF(F73="","",F73)</f>
      </c>
      <c r="G150" s="374"/>
      <c r="H150" s="374"/>
      <c r="I150" s="375"/>
      <c r="J150" s="373">
        <f>IF(J73="","",J73)</f>
      </c>
      <c r="K150" s="374"/>
      <c r="L150" s="374"/>
      <c r="M150" s="374"/>
      <c r="N150" s="374"/>
      <c r="O150" s="374"/>
      <c r="P150" s="374"/>
      <c r="Q150" s="375"/>
      <c r="R150" s="355"/>
      <c r="S150" s="356"/>
      <c r="T150" s="356"/>
      <c r="U150" s="356"/>
      <c r="V150" s="356"/>
      <c r="W150" s="357"/>
      <c r="X150" s="355"/>
      <c r="Y150" s="356"/>
      <c r="Z150" s="356"/>
      <c r="AA150" s="356"/>
      <c r="AB150" s="13"/>
      <c r="AC150" s="3"/>
      <c r="AD150" s="3"/>
      <c r="AE150" s="383" t="s">
        <v>95</v>
      </c>
      <c r="AF150" s="384"/>
      <c r="AG150" s="384"/>
      <c r="AH150" s="385" t="s">
        <v>94</v>
      </c>
      <c r="AI150" s="386"/>
      <c r="AJ150" s="386"/>
      <c r="AK150" s="386"/>
      <c r="AL150" s="386"/>
      <c r="AM150" s="94"/>
      <c r="AN150" s="9"/>
    </row>
    <row r="151" spans="1:40" ht="9.75" customHeight="1">
      <c r="A151" s="37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76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0.5" customHeight="1">
      <c r="A152" s="3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7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7.5" customHeight="1">
      <c r="A153" s="37"/>
      <c r="B153" s="6"/>
      <c r="C153" s="6"/>
      <c r="D153" s="6"/>
      <c r="E153" s="6"/>
      <c r="F153" s="6"/>
      <c r="G153" s="6"/>
      <c r="H153" s="6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6"/>
      <c r="T153" s="348"/>
      <c r="U153" s="348"/>
      <c r="V153" s="348"/>
      <c r="W153" s="348"/>
      <c r="X153" s="348"/>
      <c r="Y153" s="6"/>
      <c r="Z153" s="6"/>
      <c r="AA153" s="118"/>
      <c r="AB153" s="6"/>
      <c r="AC153" s="6"/>
      <c r="AD153" s="8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3.5" customHeight="1">
      <c r="A154" s="11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15" t="s">
        <v>105</v>
      </c>
      <c r="Z154" s="3"/>
      <c r="AA154" s="4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3.5" customHeight="1">
      <c r="A155" s="3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2"/>
      <c r="P155" s="2"/>
      <c r="Q155" s="2"/>
      <c r="R155" s="2"/>
      <c r="S155" s="2"/>
      <c r="T155" s="2"/>
      <c r="U155" s="2"/>
      <c r="V155" s="2"/>
      <c r="W155" s="3"/>
      <c r="X155" s="4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119"/>
      <c r="AK155" s="147"/>
      <c r="AL155" s="38"/>
      <c r="AM155" s="38"/>
      <c r="AN155" s="146" t="s">
        <v>113</v>
      </c>
    </row>
    <row r="156" spans="1:40" ht="14.25" customHeight="1">
      <c r="A156" s="3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2"/>
      <c r="P156" s="2"/>
      <c r="Q156" s="2"/>
      <c r="R156" s="2"/>
      <c r="S156" s="2"/>
      <c r="T156" s="2"/>
      <c r="U156" s="2"/>
      <c r="V156" s="2"/>
      <c r="W156" s="3"/>
      <c r="X156" s="5" t="s">
        <v>58</v>
      </c>
      <c r="Y156" s="6"/>
      <c r="Z156" s="6"/>
      <c r="AA156" s="6"/>
      <c r="AB156" s="3"/>
      <c r="AC156" s="3"/>
      <c r="AD156" s="439"/>
      <c r="AE156" s="439"/>
      <c r="AF156" s="439"/>
      <c r="AG156" s="439"/>
      <c r="AH156" s="439"/>
      <c r="AI156" s="439"/>
      <c r="AJ156" s="439"/>
      <c r="AK156" s="439"/>
      <c r="AL156" s="439"/>
      <c r="AM156" s="439"/>
      <c r="AN156" s="439"/>
    </row>
    <row r="157" spans="1:40" ht="6" customHeight="1">
      <c r="A157" s="3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2"/>
      <c r="P157" s="2"/>
      <c r="Q157" s="2"/>
      <c r="R157" s="2"/>
      <c r="S157" s="2"/>
      <c r="T157" s="2"/>
      <c r="U157" s="2"/>
      <c r="V157" s="2"/>
      <c r="W157" s="3"/>
      <c r="X157" s="7"/>
      <c r="Y157" s="6"/>
      <c r="Z157" s="6"/>
      <c r="AA157" s="6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4.25" customHeight="1">
      <c r="A158" s="3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2"/>
      <c r="P158" s="2"/>
      <c r="Q158" s="2"/>
      <c r="R158" s="2"/>
      <c r="S158" s="2"/>
      <c r="T158" s="2"/>
      <c r="U158" s="2"/>
      <c r="V158" s="2"/>
      <c r="W158" s="3"/>
      <c r="X158" s="7"/>
      <c r="Y158" s="6"/>
      <c r="Z158" s="3"/>
      <c r="AA158" s="8"/>
      <c r="AB158" s="8" t="s">
        <v>59</v>
      </c>
      <c r="AC158" s="8"/>
      <c r="AD158" s="439"/>
      <c r="AE158" s="440"/>
      <c r="AF158" s="440"/>
      <c r="AG158" s="440"/>
      <c r="AH158" s="440"/>
      <c r="AI158" s="440"/>
      <c r="AJ158" s="440"/>
      <c r="AK158" s="440"/>
      <c r="AL158" s="440"/>
      <c r="AM158" s="440"/>
      <c r="AN158" s="440"/>
    </row>
    <row r="159" spans="1:40" ht="13.5" customHeight="1">
      <c r="A159" s="3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2"/>
      <c r="P159" s="2"/>
      <c r="Q159" s="2"/>
      <c r="R159" s="2"/>
      <c r="S159" s="2"/>
      <c r="T159" s="2"/>
      <c r="U159" s="2"/>
      <c r="V159" s="2"/>
      <c r="W159" s="3"/>
      <c r="X159" s="5" t="s">
        <v>60</v>
      </c>
      <c r="Y159" s="6"/>
      <c r="Z159" s="6"/>
      <c r="AA159" s="6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1.25" customHeight="1">
      <c r="A160" s="37"/>
      <c r="B160" s="72" t="s">
        <v>0</v>
      </c>
      <c r="C160" s="9"/>
      <c r="D160" s="9"/>
      <c r="E160" s="10"/>
      <c r="F160" s="10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1"/>
      <c r="Y160" s="11"/>
      <c r="Z160" s="11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1.25" customHeight="1">
      <c r="A161" s="37"/>
      <c r="B161" s="13"/>
      <c r="C161" s="12" t="s">
        <v>1</v>
      </c>
      <c r="D161" s="12"/>
      <c r="E161" s="12"/>
      <c r="F161" s="12"/>
      <c r="G161" s="13"/>
      <c r="H161" s="13"/>
      <c r="I161" s="13"/>
      <c r="J161" s="13"/>
      <c r="K161" s="13"/>
      <c r="L161" s="13"/>
      <c r="M161" s="13"/>
      <c r="N161" s="13"/>
      <c r="O161" s="14"/>
      <c r="P161" s="424">
        <f>IF(P84="","",P84)</f>
      </c>
      <c r="Q161" s="424"/>
      <c r="R161" s="424"/>
      <c r="S161" s="424"/>
      <c r="T161" s="424"/>
      <c r="U161" s="424"/>
      <c r="V161" s="424"/>
      <c r="W161" s="424"/>
      <c r="X161" s="424"/>
      <c r="Y161" s="424"/>
      <c r="Z161" s="424"/>
      <c r="AA161" s="424"/>
      <c r="AB161" s="13"/>
      <c r="AC161" s="13"/>
      <c r="AD161" s="13"/>
      <c r="AE161" s="13"/>
      <c r="AF161" s="13"/>
      <c r="AG161" s="15"/>
      <c r="AH161" s="16" t="s">
        <v>3</v>
      </c>
      <c r="AI161" s="41">
        <f>IF(AI84="","",AI84)</f>
      </c>
      <c r="AJ161" s="13"/>
      <c r="AK161" s="13"/>
      <c r="AL161" s="13"/>
      <c r="AM161" s="13"/>
      <c r="AN161" s="13"/>
    </row>
    <row r="162" spans="1:40" ht="9.75" customHeight="1">
      <c r="A162" s="3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 t="s">
        <v>4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 t="s">
        <v>103</v>
      </c>
      <c r="AD162" s="17"/>
      <c r="AE162" s="17"/>
      <c r="AF162" s="17"/>
      <c r="AG162" s="19"/>
      <c r="AH162" s="19" t="s">
        <v>5</v>
      </c>
      <c r="AI162" s="17"/>
      <c r="AJ162" s="17"/>
      <c r="AK162" s="17"/>
      <c r="AL162" s="17"/>
      <c r="AM162" s="17"/>
      <c r="AN162" s="17"/>
    </row>
    <row r="163" spans="1:40" ht="11.25" customHeight="1">
      <c r="A163" s="37"/>
      <c r="B163" s="13"/>
      <c r="C163" s="12" t="s">
        <v>6</v>
      </c>
      <c r="D163" s="12"/>
      <c r="E163" s="12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428">
        <f>IF(P86="","",P86)</f>
      </c>
      <c r="Q163" s="441"/>
      <c r="R163" s="441"/>
      <c r="S163" s="441"/>
      <c r="T163" s="441"/>
      <c r="U163" s="441"/>
      <c r="V163" s="441"/>
      <c r="W163" s="441"/>
      <c r="X163" s="441"/>
      <c r="Y163" s="441"/>
      <c r="Z163" s="441"/>
      <c r="AA163" s="441"/>
      <c r="AB163" s="441"/>
      <c r="AC163" s="428">
        <f>IF(AC86="","",AC86)</f>
      </c>
      <c r="AD163" s="432"/>
      <c r="AE163" s="432"/>
      <c r="AF163" s="432"/>
      <c r="AG163" s="432"/>
      <c r="AH163" s="432"/>
      <c r="AI163" s="432"/>
      <c r="AJ163" s="432"/>
      <c r="AK163" s="432"/>
      <c r="AL163" s="432"/>
      <c r="AM163" s="432"/>
      <c r="AN163" s="165"/>
    </row>
    <row r="164" spans="1:40" ht="9" customHeight="1">
      <c r="A164" s="3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64"/>
      <c r="Q164" s="61"/>
      <c r="R164" s="64"/>
      <c r="S164" s="137" t="s">
        <v>7</v>
      </c>
      <c r="T164" s="135"/>
      <c r="U164" s="135"/>
      <c r="V164" s="144"/>
      <c r="W164" s="144"/>
      <c r="X164" s="144"/>
      <c r="Y164" s="135"/>
      <c r="Z164" s="61"/>
      <c r="AA164" s="61"/>
      <c r="AB164" s="61"/>
      <c r="AC164" s="61"/>
      <c r="AD164" s="61"/>
      <c r="AE164" s="61"/>
      <c r="AF164" s="61"/>
      <c r="AG164" s="64"/>
      <c r="AH164" s="64"/>
      <c r="AI164" s="61"/>
      <c r="AJ164" s="61"/>
      <c r="AK164" s="61"/>
      <c r="AL164" s="61"/>
      <c r="AM164" s="61"/>
      <c r="AN164" s="13"/>
    </row>
    <row r="165" spans="1:40" ht="9.75" customHeight="1">
      <c r="A165" s="3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38"/>
      <c r="Q165" s="138"/>
      <c r="R165" s="136" t="s">
        <v>10</v>
      </c>
      <c r="S165" s="138"/>
      <c r="T165" s="138"/>
      <c r="U165" s="138"/>
      <c r="V165" s="145"/>
      <c r="W165" s="145"/>
      <c r="X165" s="137" t="s">
        <v>11</v>
      </c>
      <c r="Y165" s="138"/>
      <c r="Z165" s="138"/>
      <c r="AA165" s="138" t="s">
        <v>8</v>
      </c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376" t="s">
        <v>9</v>
      </c>
      <c r="AM165" s="376"/>
      <c r="AN165" s="17"/>
    </row>
    <row r="166" spans="1:40" ht="12" customHeight="1">
      <c r="A166" s="3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3" t="s">
        <v>2</v>
      </c>
      <c r="P166" s="426">
        <f>IF(P89="","",P89)</f>
      </c>
      <c r="Q166" s="427"/>
      <c r="R166" s="427"/>
      <c r="S166" s="427"/>
      <c r="T166" s="427"/>
      <c r="U166" s="427"/>
      <c r="V166" s="427"/>
      <c r="W166" s="13"/>
      <c r="X166" s="43">
        <f>IF(X89="","",X89)</f>
      </c>
      <c r="Y166" s="24" t="s">
        <v>2</v>
      </c>
      <c r="Z166" s="13"/>
      <c r="AA166" s="428">
        <f>IF(AA89="","",AA89)</f>
      </c>
      <c r="AB166" s="429"/>
      <c r="AC166" s="429"/>
      <c r="AD166" s="429"/>
      <c r="AE166" s="429"/>
      <c r="AF166" s="429"/>
      <c r="AG166" s="429"/>
      <c r="AH166" s="430"/>
      <c r="AI166" s="430"/>
      <c r="AJ166" s="430"/>
      <c r="AK166" s="163"/>
      <c r="AL166" s="431">
        <f>IF(AL89="","",AL89)</f>
      </c>
      <c r="AM166" s="431"/>
      <c r="AN166" s="13"/>
    </row>
    <row r="167" spans="1:40" ht="9.75" customHeight="1">
      <c r="A167" s="3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 t="s">
        <v>12</v>
      </c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 t="s">
        <v>9</v>
      </c>
      <c r="AB167" s="17"/>
      <c r="AC167" s="17"/>
      <c r="AD167" s="17" t="s">
        <v>13</v>
      </c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ht="12.75" customHeight="1">
      <c r="A168" s="37"/>
      <c r="B168" s="13"/>
      <c r="C168" s="12" t="s">
        <v>14</v>
      </c>
      <c r="D168" s="12"/>
      <c r="E168" s="12"/>
      <c r="F168" s="12"/>
      <c r="G168" s="13"/>
      <c r="H168" s="13"/>
      <c r="I168" s="13"/>
      <c r="J168" s="13"/>
      <c r="K168" s="13"/>
      <c r="L168" s="13"/>
      <c r="M168" s="13"/>
      <c r="N168" s="13"/>
      <c r="O168" s="25"/>
      <c r="P168" s="429">
        <f>IF(P91="","",P91)</f>
      </c>
      <c r="Q168" s="429"/>
      <c r="R168" s="429"/>
      <c r="S168" s="429"/>
      <c r="T168" s="429"/>
      <c r="U168" s="429"/>
      <c r="V168" s="429"/>
      <c r="W168" s="429"/>
      <c r="X168" s="429"/>
      <c r="Y168" s="429"/>
      <c r="Z168" s="13"/>
      <c r="AA168" s="43">
        <f>IF(AA91="","",AA91)</f>
      </c>
      <c r="AB168" s="13"/>
      <c r="AC168" s="13"/>
      <c r="AD168" s="428">
        <f>IF(AD91="","",AD91)</f>
      </c>
      <c r="AE168" s="432"/>
      <c r="AF168" s="432"/>
      <c r="AG168" s="432"/>
      <c r="AH168" s="432"/>
      <c r="AI168" s="432"/>
      <c r="AJ168" s="432"/>
      <c r="AK168" s="432"/>
      <c r="AL168" s="432"/>
      <c r="AM168" s="432"/>
      <c r="AN168" s="160"/>
    </row>
    <row r="169" spans="1:40" ht="11.25" customHeight="1">
      <c r="A169" s="37"/>
      <c r="B169" s="151" t="s">
        <v>114</v>
      </c>
      <c r="C169" s="13"/>
      <c r="D169" s="12"/>
      <c r="E169" s="12"/>
      <c r="F169" s="12"/>
      <c r="G169" s="13"/>
      <c r="H169" s="13"/>
      <c r="I169" s="13"/>
      <c r="J169" s="13"/>
      <c r="K169" s="13"/>
      <c r="L169" s="13"/>
      <c r="M169" s="13"/>
      <c r="N169" s="13"/>
      <c r="O169" s="25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3"/>
      <c r="AA169" s="160"/>
      <c r="AB169" s="13"/>
      <c r="AC169" s="13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</row>
    <row r="170" spans="1:40" ht="11.25" customHeight="1">
      <c r="A170" s="37"/>
      <c r="B170" s="17" t="s">
        <v>108</v>
      </c>
      <c r="C170" s="12"/>
      <c r="D170" s="12"/>
      <c r="E170" s="12"/>
      <c r="F170" s="12"/>
      <c r="G170" s="13"/>
      <c r="H170" s="13"/>
      <c r="I170" s="13"/>
      <c r="J170" s="13"/>
      <c r="K170" s="13"/>
      <c r="L170" s="13"/>
      <c r="M170" s="13"/>
      <c r="N170" s="13"/>
      <c r="O170" s="25"/>
      <c r="P170" s="428">
        <f>IF(P93="","",P93)</f>
      </c>
      <c r="Q170" s="428"/>
      <c r="R170" s="428"/>
      <c r="S170" s="428"/>
      <c r="T170" s="428"/>
      <c r="U170" s="428"/>
      <c r="V170" s="428"/>
      <c r="W170" s="428"/>
      <c r="X170" s="428"/>
      <c r="Y170" s="428"/>
      <c r="Z170" s="13"/>
      <c r="AA170" s="13"/>
      <c r="AB170" s="13"/>
      <c r="AC170" s="13"/>
      <c r="AD170" s="160"/>
      <c r="AE170" s="160"/>
      <c r="AF170" s="136"/>
      <c r="AG170" s="136" t="s">
        <v>109</v>
      </c>
      <c r="AH170" s="160"/>
      <c r="AI170" s="160"/>
      <c r="AJ170" s="164"/>
      <c r="AK170" s="164"/>
      <c r="AL170" s="431">
        <f>IF(AL93="","",AL93)</f>
      </c>
      <c r="AM170" s="431"/>
      <c r="AN170" s="140"/>
    </row>
    <row r="171" spans="1:40" ht="12.75" customHeight="1">
      <c r="A171" s="37"/>
      <c r="B171" s="10" t="s">
        <v>69</v>
      </c>
      <c r="C171" s="9"/>
      <c r="D171" s="9"/>
      <c r="E171" s="10"/>
      <c r="F171" s="10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0.5" customHeight="1">
      <c r="A172" s="3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3"/>
      <c r="Q172" s="18"/>
      <c r="R172" s="13"/>
      <c r="S172" s="135"/>
      <c r="T172" s="135"/>
      <c r="U172" s="135"/>
      <c r="V172" s="64"/>
      <c r="W172" s="64"/>
      <c r="X172" s="137" t="s">
        <v>106</v>
      </c>
      <c r="Y172" s="64"/>
      <c r="Z172" s="64"/>
      <c r="AA172" s="137" t="s">
        <v>17</v>
      </c>
      <c r="AB172" s="64"/>
      <c r="AC172" s="64"/>
      <c r="AD172" s="64"/>
      <c r="AE172" s="64"/>
      <c r="AF172" s="64"/>
      <c r="AG172" s="64"/>
      <c r="AH172" s="64"/>
      <c r="AI172" s="64"/>
      <c r="AJ172" s="18"/>
      <c r="AK172" s="18"/>
      <c r="AL172" s="18"/>
      <c r="AM172" s="18"/>
      <c r="AN172" s="18"/>
    </row>
    <row r="173" spans="1:40" ht="7.5" customHeight="1">
      <c r="A173" s="3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3"/>
      <c r="Q173" s="18"/>
      <c r="R173" s="13"/>
      <c r="S173" s="376" t="s">
        <v>80</v>
      </c>
      <c r="T173" s="403"/>
      <c r="U173" s="403"/>
      <c r="V173" s="64"/>
      <c r="W173" s="64"/>
      <c r="X173" s="137" t="s">
        <v>107</v>
      </c>
      <c r="Y173" s="64"/>
      <c r="Z173" s="64"/>
      <c r="AA173" s="137" t="s">
        <v>18</v>
      </c>
      <c r="AB173" s="64"/>
      <c r="AC173" s="378" t="s">
        <v>82</v>
      </c>
      <c r="AD173" s="379"/>
      <c r="AE173" s="378" t="s">
        <v>83</v>
      </c>
      <c r="AF173" s="380"/>
      <c r="AG173" s="380"/>
      <c r="AH173" s="380"/>
      <c r="AI173" s="380"/>
      <c r="AJ173" s="44"/>
      <c r="AK173" s="18"/>
      <c r="AL173" s="18"/>
      <c r="AM173" s="18"/>
      <c r="AN173" s="18"/>
    </row>
    <row r="174" spans="1:40" ht="12" customHeight="1">
      <c r="A174" s="37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360">
        <f aca="true" t="shared" si="7" ref="S174:S179">IF(S97="","",S97)</f>
        <v>3813</v>
      </c>
      <c r="T174" s="359"/>
      <c r="U174" s="359"/>
      <c r="V174" s="45"/>
      <c r="W174" s="360">
        <f aca="true" t="shared" si="8" ref="W174:W179">IF(W97="","",W97)</f>
      </c>
      <c r="X174" s="359"/>
      <c r="Y174" s="359"/>
      <c r="Z174" s="45"/>
      <c r="AA174" s="132">
        <f aca="true" t="shared" si="9" ref="AA174:AA179">IF(AA97="","",AA97)</f>
        <v>1900</v>
      </c>
      <c r="AB174" s="46"/>
      <c r="AC174" s="362">
        <f>IF(AC97="","",AC97)</f>
        <v>0</v>
      </c>
      <c r="AD174" s="363"/>
      <c r="AE174" s="47"/>
      <c r="AF174" s="362">
        <f aca="true" t="shared" si="10" ref="AF174:AF179">IF(AF97="","",AF97)</f>
      </c>
      <c r="AG174" s="363"/>
      <c r="AH174" s="363"/>
      <c r="AI174" s="28"/>
      <c r="AJ174" s="28"/>
      <c r="AK174" s="28"/>
      <c r="AL174" s="28"/>
      <c r="AM174" s="28"/>
      <c r="AN174" s="28"/>
    </row>
    <row r="175" spans="1:40" ht="12" customHeight="1">
      <c r="A175" s="37"/>
      <c r="B175" s="13"/>
      <c r="C175" s="29" t="s">
        <v>19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>
        <v>0</v>
      </c>
      <c r="Q175" s="13"/>
      <c r="R175" s="13"/>
      <c r="S175" s="360">
        <f t="shared" si="7"/>
        <v>3907</v>
      </c>
      <c r="T175" s="359"/>
      <c r="U175" s="359"/>
      <c r="V175" s="45"/>
      <c r="W175" s="360">
        <f t="shared" si="8"/>
      </c>
      <c r="X175" s="359"/>
      <c r="Y175" s="359"/>
      <c r="Z175" s="45"/>
      <c r="AA175" s="132">
        <f t="shared" si="9"/>
        <v>1900</v>
      </c>
      <c r="AB175" s="46"/>
      <c r="AC175" s="362">
        <f aca="true" t="shared" si="11" ref="AC175:AC180">IF(AC98="","",AC98)</f>
        <v>0</v>
      </c>
      <c r="AD175" s="363"/>
      <c r="AE175" s="47"/>
      <c r="AF175" s="362">
        <f t="shared" si="10"/>
      </c>
      <c r="AG175" s="363"/>
      <c r="AH175" s="363"/>
      <c r="AI175" s="28"/>
      <c r="AJ175" s="28"/>
      <c r="AK175" s="28"/>
      <c r="AL175" s="28"/>
      <c r="AM175" s="28"/>
      <c r="AN175" s="28"/>
    </row>
    <row r="176" spans="1:40" ht="12" customHeight="1">
      <c r="A176" s="37"/>
      <c r="B176" s="13"/>
      <c r="C176" s="29" t="s">
        <v>20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360">
        <f t="shared" si="7"/>
        <v>1993</v>
      </c>
      <c r="T176" s="359"/>
      <c r="U176" s="359"/>
      <c r="V176" s="45"/>
      <c r="W176" s="360">
        <f t="shared" si="8"/>
      </c>
      <c r="X176" s="359"/>
      <c r="Y176" s="359"/>
      <c r="Z176" s="45"/>
      <c r="AA176" s="132">
        <f t="shared" si="9"/>
        <v>1900</v>
      </c>
      <c r="AB176" s="46"/>
      <c r="AC176" s="362">
        <f t="shared" si="11"/>
        <v>0</v>
      </c>
      <c r="AD176" s="363"/>
      <c r="AE176" s="47"/>
      <c r="AF176" s="362">
        <f t="shared" si="10"/>
      </c>
      <c r="AG176" s="363"/>
      <c r="AH176" s="363"/>
      <c r="AI176" s="28"/>
      <c r="AJ176" s="28"/>
      <c r="AK176" s="28"/>
      <c r="AL176" s="28"/>
      <c r="AM176" s="28"/>
      <c r="AN176" s="28"/>
    </row>
    <row r="177" spans="1:40" ht="12" customHeight="1">
      <c r="A177" s="37"/>
      <c r="B177" s="13"/>
      <c r="C177" s="29" t="s">
        <v>21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360">
        <f t="shared" si="7"/>
      </c>
      <c r="T177" s="359"/>
      <c r="U177" s="359"/>
      <c r="V177" s="45"/>
      <c r="W177" s="360">
        <f t="shared" si="8"/>
      </c>
      <c r="X177" s="359"/>
      <c r="Y177" s="359"/>
      <c r="Z177" s="45"/>
      <c r="AA177" s="132">
        <f t="shared" si="9"/>
      </c>
      <c r="AB177" s="46"/>
      <c r="AC177" s="362">
        <f t="shared" si="11"/>
      </c>
      <c r="AD177" s="363"/>
      <c r="AE177" s="47"/>
      <c r="AF177" s="362">
        <f t="shared" si="10"/>
      </c>
      <c r="AG177" s="363"/>
      <c r="AH177" s="363"/>
      <c r="AI177" s="28"/>
      <c r="AJ177" s="28"/>
      <c r="AK177" s="28"/>
      <c r="AL177" s="28"/>
      <c r="AM177" s="28"/>
      <c r="AN177" s="28"/>
    </row>
    <row r="178" spans="1:40" ht="12" customHeight="1">
      <c r="A178" s="37"/>
      <c r="B178" s="13"/>
      <c r="C178" s="29"/>
      <c r="D178" s="29"/>
      <c r="E178" s="30"/>
      <c r="F178" s="30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360">
        <f t="shared" si="7"/>
      </c>
      <c r="T178" s="359"/>
      <c r="U178" s="359"/>
      <c r="V178" s="45"/>
      <c r="W178" s="360">
        <f t="shared" si="8"/>
      </c>
      <c r="X178" s="359"/>
      <c r="Y178" s="359"/>
      <c r="Z178" s="45"/>
      <c r="AA178" s="132">
        <f t="shared" si="9"/>
      </c>
      <c r="AB178" s="46"/>
      <c r="AC178" s="362">
        <f t="shared" si="11"/>
      </c>
      <c r="AD178" s="363"/>
      <c r="AE178" s="47"/>
      <c r="AF178" s="362">
        <f t="shared" si="10"/>
      </c>
      <c r="AG178" s="363"/>
      <c r="AH178" s="363"/>
      <c r="AI178" s="28"/>
      <c r="AJ178" s="28"/>
      <c r="AK178" s="28"/>
      <c r="AL178" s="28"/>
      <c r="AM178" s="28"/>
      <c r="AN178" s="28"/>
    </row>
    <row r="179" spans="1:40" ht="12" customHeight="1">
      <c r="A179" s="37"/>
      <c r="B179" s="13"/>
      <c r="C179" s="21"/>
      <c r="D179" s="2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360">
        <f t="shared" si="7"/>
      </c>
      <c r="T179" s="359"/>
      <c r="U179" s="359"/>
      <c r="V179" s="45"/>
      <c r="W179" s="360">
        <f t="shared" si="8"/>
      </c>
      <c r="X179" s="359"/>
      <c r="Y179" s="359"/>
      <c r="Z179" s="45"/>
      <c r="AA179" s="132">
        <f t="shared" si="9"/>
      </c>
      <c r="AB179" s="46"/>
      <c r="AC179" s="364">
        <f t="shared" si="11"/>
      </c>
      <c r="AD179" s="422"/>
      <c r="AE179" s="47"/>
      <c r="AF179" s="364">
        <f t="shared" si="10"/>
      </c>
      <c r="AG179" s="422"/>
      <c r="AH179" s="422"/>
      <c r="AI179" s="31" t="s">
        <v>22</v>
      </c>
      <c r="AJ179" s="48" t="s">
        <v>23</v>
      </c>
      <c r="AK179" s="49"/>
      <c r="AL179" s="49"/>
      <c r="AM179" s="49"/>
      <c r="AN179" s="31"/>
    </row>
    <row r="180" spans="1:40" ht="12.75" customHeight="1">
      <c r="A180" s="37"/>
      <c r="B180" s="13"/>
      <c r="C180" s="13"/>
      <c r="D180" s="13"/>
      <c r="E180" s="19" t="s">
        <v>61</v>
      </c>
      <c r="F180" s="19"/>
      <c r="G180" s="13"/>
      <c r="H180" s="18"/>
      <c r="I180" s="13"/>
      <c r="J180" s="17"/>
      <c r="K180" s="17" t="s">
        <v>24</v>
      </c>
      <c r="L180" s="17"/>
      <c r="M180" s="17"/>
      <c r="N180" s="17"/>
      <c r="O180" s="17"/>
      <c r="P180" s="13"/>
      <c r="Q180" s="17"/>
      <c r="R180" s="13"/>
      <c r="S180" s="13"/>
      <c r="T180" s="13"/>
      <c r="U180" s="13"/>
      <c r="V180" s="13"/>
      <c r="W180" s="13"/>
      <c r="X180" s="13"/>
      <c r="Y180" s="13"/>
      <c r="Z180" s="13"/>
      <c r="AA180" s="30" t="s">
        <v>25</v>
      </c>
      <c r="AB180" s="32" t="s">
        <v>26</v>
      </c>
      <c r="AC180" s="364">
        <f t="shared" si="11"/>
        <v>0</v>
      </c>
      <c r="AD180" s="365"/>
      <c r="AE180" s="116" t="s">
        <v>27</v>
      </c>
      <c r="AF180" s="364">
        <f>IF(AF174="","",SUM(AF174:AH179))</f>
      </c>
      <c r="AG180" s="365"/>
      <c r="AH180" s="365"/>
      <c r="AI180" s="122">
        <f>+AI103</f>
      </c>
      <c r="AJ180" s="344">
        <f>IF(AJ103="","",AJ103)</f>
      </c>
      <c r="AK180" s="345"/>
      <c r="AL180" s="345"/>
      <c r="AM180" s="345"/>
      <c r="AN180" s="346"/>
    </row>
    <row r="181" spans="1:40" ht="12.75" customHeight="1">
      <c r="A181" s="37"/>
      <c r="B181" s="423">
        <f>IF(B104="","",B104)</f>
      </c>
      <c r="C181" s="374"/>
      <c r="D181" s="374"/>
      <c r="E181" s="374"/>
      <c r="F181" s="13"/>
      <c r="G181" s="13"/>
      <c r="H181" s="13"/>
      <c r="I181" s="13"/>
      <c r="J181" s="13"/>
      <c r="K181" s="424">
        <f>IF(K104="","",K104)</f>
      </c>
      <c r="L181" s="425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ht="12.75" customHeight="1">
      <c r="A182" s="37"/>
      <c r="B182" s="72" t="s">
        <v>68</v>
      </c>
      <c r="C182" s="9"/>
      <c r="D182" s="9"/>
      <c r="E182" s="10"/>
      <c r="F182" s="10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11.25" customHeight="1">
      <c r="A183" s="37"/>
      <c r="B183" s="376" t="s">
        <v>15</v>
      </c>
      <c r="C183" s="376"/>
      <c r="D183" s="135"/>
      <c r="E183" s="376" t="s">
        <v>28</v>
      </c>
      <c r="F183" s="376"/>
      <c r="G183" s="376"/>
      <c r="H183" s="135"/>
      <c r="I183" s="135"/>
      <c r="J183" s="135"/>
      <c r="K183" s="135"/>
      <c r="L183" s="135"/>
      <c r="M183" s="135"/>
      <c r="N183" s="135"/>
      <c r="O183" s="136" t="s">
        <v>79</v>
      </c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7" t="s">
        <v>29</v>
      </c>
      <c r="AA183" s="135"/>
      <c r="AB183" s="135"/>
      <c r="AC183" s="135"/>
      <c r="AD183" s="135"/>
      <c r="AE183" s="64"/>
      <c r="AF183" s="135"/>
      <c r="AG183" s="135"/>
      <c r="AH183" s="135"/>
      <c r="AI183" s="135"/>
      <c r="AJ183" s="21"/>
      <c r="AK183" s="21"/>
      <c r="AL183" s="21"/>
      <c r="AM183" s="21"/>
      <c r="AN183" s="21"/>
    </row>
    <row r="184" spans="1:40" ht="7.5" customHeight="1">
      <c r="A184" s="37"/>
      <c r="B184" s="376" t="s">
        <v>30</v>
      </c>
      <c r="C184" s="376"/>
      <c r="D184" s="135"/>
      <c r="E184" s="376" t="s">
        <v>31</v>
      </c>
      <c r="F184" s="376"/>
      <c r="G184" s="376"/>
      <c r="H184" s="135"/>
      <c r="I184" s="135"/>
      <c r="J184" s="135"/>
      <c r="K184" s="135"/>
      <c r="L184" s="135"/>
      <c r="M184" s="135"/>
      <c r="N184" s="135"/>
      <c r="O184" s="135"/>
      <c r="P184" s="135"/>
      <c r="Q184" s="136" t="s">
        <v>32</v>
      </c>
      <c r="R184" s="135"/>
      <c r="S184" s="135"/>
      <c r="T184" s="135"/>
      <c r="U184" s="135"/>
      <c r="V184" s="135"/>
      <c r="W184" s="136" t="s">
        <v>33</v>
      </c>
      <c r="X184" s="136"/>
      <c r="Y184" s="137"/>
      <c r="Z184" s="138"/>
      <c r="AA184" s="136" t="s">
        <v>34</v>
      </c>
      <c r="AB184" s="135"/>
      <c r="AC184" s="378" t="s">
        <v>82</v>
      </c>
      <c r="AD184" s="379"/>
      <c r="AE184" s="378" t="s">
        <v>83</v>
      </c>
      <c r="AF184" s="380"/>
      <c r="AG184" s="380"/>
      <c r="AH184" s="380"/>
      <c r="AI184" s="380"/>
      <c r="AJ184" s="21"/>
      <c r="AK184" s="21"/>
      <c r="AL184" s="21"/>
      <c r="AM184" s="21"/>
      <c r="AN184" s="21"/>
    </row>
    <row r="185" spans="1:40" ht="12" customHeight="1">
      <c r="A185" s="37"/>
      <c r="B185" s="358">
        <f>IF(B108="","",B108)</f>
      </c>
      <c r="C185" s="419"/>
      <c r="D185" s="107"/>
      <c r="E185" s="360">
        <f>IF(E108="","",E108)</f>
      </c>
      <c r="F185" s="420"/>
      <c r="G185" s="420"/>
      <c r="H185" s="108"/>
      <c r="I185" s="109"/>
      <c r="J185" s="109"/>
      <c r="K185" s="360">
        <f>IF(K108="","",K108)</f>
      </c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  <c r="V185" s="108"/>
      <c r="W185" s="360">
        <f>IF(W108="","",W108)</f>
      </c>
      <c r="X185" s="361"/>
      <c r="Y185" s="361"/>
      <c r="Z185" s="110"/>
      <c r="AA185" s="132">
        <f>IF(AA108="","",AA108)</f>
      </c>
      <c r="AB185" s="46"/>
      <c r="AC185" s="362">
        <f>IF(AC108="","",AC108)</f>
      </c>
      <c r="AD185" s="363"/>
      <c r="AE185" s="47"/>
      <c r="AF185" s="362">
        <f>IF(AF108="","",AF108)</f>
      </c>
      <c r="AG185" s="363"/>
      <c r="AH185" s="363"/>
      <c r="AI185" s="28"/>
      <c r="AJ185" s="28"/>
      <c r="AK185" s="28"/>
      <c r="AL185" s="28"/>
      <c r="AM185" s="28"/>
      <c r="AN185" s="28"/>
    </row>
    <row r="186" spans="1:40" ht="12" customHeight="1">
      <c r="A186" s="37"/>
      <c r="B186" s="358">
        <f>IF(B109="","",B109)</f>
      </c>
      <c r="C186" s="419"/>
      <c r="D186" s="107"/>
      <c r="E186" s="360">
        <f>IF(E109="","",E109)</f>
      </c>
      <c r="F186" s="420"/>
      <c r="G186" s="420"/>
      <c r="H186" s="108"/>
      <c r="I186" s="109"/>
      <c r="J186" s="109"/>
      <c r="K186" s="360">
        <f>IF(K109="","",K109)</f>
      </c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  <c r="V186" s="108"/>
      <c r="W186" s="360">
        <f>IF(W109="","",W109)</f>
      </c>
      <c r="X186" s="361"/>
      <c r="Y186" s="361"/>
      <c r="Z186" s="110"/>
      <c r="AA186" s="132">
        <f>IF(AA109="","",AA109)</f>
      </c>
      <c r="AB186" s="46"/>
      <c r="AC186" s="362">
        <f>IF(AC109="","",AC109)</f>
      </c>
      <c r="AD186" s="363"/>
      <c r="AE186" s="47"/>
      <c r="AF186" s="362">
        <f>IF(AF109="","",AF109)</f>
      </c>
      <c r="AG186" s="363"/>
      <c r="AH186" s="363"/>
      <c r="AI186" s="28"/>
      <c r="AJ186" s="28"/>
      <c r="AK186" s="28"/>
      <c r="AL186" s="28"/>
      <c r="AM186" s="28"/>
      <c r="AN186" s="28"/>
    </row>
    <row r="187" spans="1:40" ht="12" customHeight="1">
      <c r="A187" s="37"/>
      <c r="B187" s="358">
        <f>IF(B110="","",B110)</f>
      </c>
      <c r="C187" s="419"/>
      <c r="D187" s="107"/>
      <c r="E187" s="360">
        <f>IF(E110="","",E110)</f>
      </c>
      <c r="F187" s="420"/>
      <c r="G187" s="420"/>
      <c r="H187" s="108"/>
      <c r="I187" s="109"/>
      <c r="J187" s="109"/>
      <c r="K187" s="360">
        <f>IF(K110="","",K110)</f>
      </c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108"/>
      <c r="W187" s="360">
        <f>IF(W110="","",W110)</f>
      </c>
      <c r="X187" s="361"/>
      <c r="Y187" s="361"/>
      <c r="Z187" s="110"/>
      <c r="AA187" s="132">
        <f>IF(AA110="","",AA110)</f>
      </c>
      <c r="AB187" s="46"/>
      <c r="AC187" s="362">
        <f>IF(AC110="","",AC110)</f>
      </c>
      <c r="AD187" s="363"/>
      <c r="AE187" s="47"/>
      <c r="AF187" s="362">
        <f>IF(AF110="","",AF110)</f>
      </c>
      <c r="AG187" s="363"/>
      <c r="AH187" s="363"/>
      <c r="AI187" s="28"/>
      <c r="AJ187" s="28"/>
      <c r="AK187" s="28"/>
      <c r="AL187" s="28"/>
      <c r="AM187" s="28"/>
      <c r="AN187" s="28"/>
    </row>
    <row r="188" spans="1:40" ht="12" customHeight="1">
      <c r="A188" s="37"/>
      <c r="B188" s="407">
        <f>IF(B111="","",B111)</f>
      </c>
      <c r="C188" s="421"/>
      <c r="D188" s="107"/>
      <c r="E188" s="360">
        <f>IF(E111="","",E111)</f>
      </c>
      <c r="F188" s="420"/>
      <c r="G188" s="420"/>
      <c r="H188" s="108"/>
      <c r="I188" s="109"/>
      <c r="J188" s="109"/>
      <c r="K188" s="360">
        <f>IF(K111="","",K111)</f>
      </c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  <c r="V188" s="108"/>
      <c r="W188" s="360">
        <f>IF(W111="","",W111)</f>
      </c>
      <c r="X188" s="361"/>
      <c r="Y188" s="361"/>
      <c r="Z188" s="110"/>
      <c r="AA188" s="132">
        <f>IF(AA111="","",AA111)</f>
      </c>
      <c r="AB188" s="46"/>
      <c r="AC188" s="366">
        <f>IF(AC111="","",AC111)</f>
      </c>
      <c r="AD188" s="367"/>
      <c r="AE188" s="47"/>
      <c r="AF188" s="366">
        <f>IF(AF111="","",AF111)</f>
      </c>
      <c r="AG188" s="367"/>
      <c r="AH188" s="367"/>
      <c r="AI188" s="31" t="s">
        <v>22</v>
      </c>
      <c r="AJ188" s="48" t="s">
        <v>35</v>
      </c>
      <c r="AK188" s="49"/>
      <c r="AL188" s="49"/>
      <c r="AM188" s="49"/>
      <c r="AN188" s="31"/>
    </row>
    <row r="189" spans="1:40" ht="13.5" customHeight="1">
      <c r="A189" s="37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51" t="s">
        <v>25</v>
      </c>
      <c r="AB189" s="52" t="s">
        <v>36</v>
      </c>
      <c r="AC189" s="364">
        <f>IF(AC112="","",AC112)</f>
      </c>
      <c r="AD189" s="365"/>
      <c r="AE189" s="116" t="s">
        <v>37</v>
      </c>
      <c r="AF189" s="364">
        <f>IF(AF185="","",SUM(AF185:AH188))</f>
      </c>
      <c r="AG189" s="365"/>
      <c r="AH189" s="365"/>
      <c r="AI189" s="122">
        <f>+AI112</f>
      </c>
      <c r="AJ189" s="344">
        <f>IF(AJ112="","",AJ112)</f>
      </c>
      <c r="AK189" s="345"/>
      <c r="AL189" s="345"/>
      <c r="AM189" s="345"/>
      <c r="AN189" s="346"/>
    </row>
    <row r="190" spans="1:40" ht="12" customHeight="1">
      <c r="A190" s="37"/>
      <c r="B190" s="72" t="s">
        <v>67</v>
      </c>
      <c r="C190" s="9"/>
      <c r="D190" s="10"/>
      <c r="E190" s="10"/>
      <c r="F190" s="10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9" customHeight="1">
      <c r="A191" s="37"/>
      <c r="B191" s="376" t="s">
        <v>15</v>
      </c>
      <c r="C191" s="40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64"/>
      <c r="W191" s="64"/>
      <c r="X191" s="64"/>
      <c r="Y191" s="135"/>
      <c r="Z191" s="64"/>
      <c r="AA191" s="137" t="s">
        <v>17</v>
      </c>
      <c r="AB191" s="64"/>
      <c r="AC191" s="64"/>
      <c r="AD191" s="135"/>
      <c r="AE191" s="64"/>
      <c r="AF191" s="135"/>
      <c r="AG191" s="135"/>
      <c r="AH191" s="135"/>
      <c r="AI191" s="135"/>
      <c r="AJ191" s="21"/>
      <c r="AK191" s="21"/>
      <c r="AL191" s="21"/>
      <c r="AM191" s="21"/>
      <c r="AN191" s="21"/>
    </row>
    <row r="192" spans="1:40" ht="7.5" customHeight="1">
      <c r="A192" s="37"/>
      <c r="B192" s="376" t="s">
        <v>38</v>
      </c>
      <c r="C192" s="40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6" t="s">
        <v>80</v>
      </c>
      <c r="T192" s="135"/>
      <c r="U192" s="135"/>
      <c r="V192" s="64"/>
      <c r="W192" s="64"/>
      <c r="X192" s="137" t="s">
        <v>111</v>
      </c>
      <c r="Y192" s="135"/>
      <c r="Z192" s="64"/>
      <c r="AA192" s="137" t="s">
        <v>18</v>
      </c>
      <c r="AB192" s="64"/>
      <c r="AC192" s="378" t="s">
        <v>82</v>
      </c>
      <c r="AD192" s="379"/>
      <c r="AE192" s="378" t="s">
        <v>83</v>
      </c>
      <c r="AF192" s="380"/>
      <c r="AG192" s="380"/>
      <c r="AH192" s="380"/>
      <c r="AI192" s="380"/>
      <c r="AJ192" s="21"/>
      <c r="AK192" s="21"/>
      <c r="AL192" s="21"/>
      <c r="AM192" s="21"/>
      <c r="AN192" s="21"/>
    </row>
    <row r="193" spans="1:40" ht="12" customHeight="1">
      <c r="A193" s="37"/>
      <c r="B193" s="358">
        <f>IF(B116="","",B116)</f>
      </c>
      <c r="C193" s="419"/>
      <c r="D193" s="107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360">
        <f>IF(S116="","",S116)</f>
      </c>
      <c r="T193" s="411"/>
      <c r="U193" s="411"/>
      <c r="V193" s="110"/>
      <c r="W193" s="360">
        <f>IF(W116="","",W116)</f>
      </c>
      <c r="X193" s="360"/>
      <c r="Y193" s="360"/>
      <c r="Z193" s="110"/>
      <c r="AA193" s="132">
        <f>IF(AA116="","",AA116)</f>
      </c>
      <c r="AB193" s="46"/>
      <c r="AC193" s="381">
        <f>IF(AC116="","",AC116)</f>
      </c>
      <c r="AD193" s="382"/>
      <c r="AE193" s="47"/>
      <c r="AF193" s="362">
        <f>IF(AF116="","",AF116)</f>
      </c>
      <c r="AG193" s="363"/>
      <c r="AH193" s="363"/>
      <c r="AI193" s="46"/>
      <c r="AJ193" s="46"/>
      <c r="AK193" s="46"/>
      <c r="AL193" s="46"/>
      <c r="AM193" s="46"/>
      <c r="AN193" s="46"/>
    </row>
    <row r="194" spans="1:40" ht="12" customHeight="1">
      <c r="A194" s="37"/>
      <c r="B194" s="358">
        <f>IF(B117="","",B117)</f>
      </c>
      <c r="C194" s="419"/>
      <c r="D194" s="107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360">
        <f>IF(S117="","",S117)</f>
      </c>
      <c r="T194" s="411"/>
      <c r="U194" s="411"/>
      <c r="V194" s="110"/>
      <c r="W194" s="360">
        <f>IF(W117="","",W117)</f>
      </c>
      <c r="X194" s="360"/>
      <c r="Y194" s="360"/>
      <c r="Z194" s="110"/>
      <c r="AA194" s="132">
        <f>IF(AA117="","",AA117)</f>
      </c>
      <c r="AB194" s="46"/>
      <c r="AC194" s="381">
        <f>IF(AC117="","",AC117)</f>
      </c>
      <c r="AD194" s="382"/>
      <c r="AE194" s="47"/>
      <c r="AF194" s="362">
        <f>IF(AF117="","",AF117)</f>
      </c>
      <c r="AG194" s="363"/>
      <c r="AH194" s="363"/>
      <c r="AI194" s="46"/>
      <c r="AJ194" s="46"/>
      <c r="AK194" s="46"/>
      <c r="AL194" s="46"/>
      <c r="AM194" s="46"/>
      <c r="AN194" s="46"/>
    </row>
    <row r="195" spans="1:40" ht="12" customHeight="1">
      <c r="A195" s="37"/>
      <c r="B195" s="358">
        <f>IF(B118="","",B118)</f>
      </c>
      <c r="C195" s="419"/>
      <c r="D195" s="107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360">
        <f>IF(S118="","",S118)</f>
      </c>
      <c r="T195" s="411"/>
      <c r="U195" s="411"/>
      <c r="V195" s="110"/>
      <c r="W195" s="360">
        <f>IF(W118="","",W118)</f>
      </c>
      <c r="X195" s="360"/>
      <c r="Y195" s="360"/>
      <c r="Z195" s="110"/>
      <c r="AA195" s="132">
        <f>IF(AA118="","",AA118)</f>
      </c>
      <c r="AB195" s="46"/>
      <c r="AC195" s="381">
        <f>IF(AC118="","",AC118)</f>
      </c>
      <c r="AD195" s="382"/>
      <c r="AE195" s="47"/>
      <c r="AF195" s="362">
        <f>IF(AF118="","",AF118)</f>
      </c>
      <c r="AG195" s="363"/>
      <c r="AH195" s="363"/>
      <c r="AI195" s="46"/>
      <c r="AJ195" s="46"/>
      <c r="AK195" s="46"/>
      <c r="AL195" s="46"/>
      <c r="AM195" s="46"/>
      <c r="AN195" s="46"/>
    </row>
    <row r="196" spans="1:40" ht="12" customHeight="1">
      <c r="A196" s="37"/>
      <c r="B196" s="358">
        <f>IF(B119="","",B119)</f>
      </c>
      <c r="C196" s="419"/>
      <c r="D196" s="107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360">
        <f>IF(S119="","",S119)</f>
      </c>
      <c r="T196" s="411"/>
      <c r="U196" s="411"/>
      <c r="V196" s="110"/>
      <c r="W196" s="360">
        <f>IF(W119="","",W119)</f>
      </c>
      <c r="X196" s="360"/>
      <c r="Y196" s="360"/>
      <c r="Z196" s="110"/>
      <c r="AA196" s="132">
        <f>IF(AA119="","",AA119)</f>
      </c>
      <c r="AB196" s="46"/>
      <c r="AC196" s="388">
        <f>IF(AC119="","",AC119)</f>
      </c>
      <c r="AD196" s="389"/>
      <c r="AE196" s="47"/>
      <c r="AF196" s="366">
        <f>IF(AF119="","",AF119)</f>
      </c>
      <c r="AG196" s="367"/>
      <c r="AH196" s="367"/>
      <c r="AI196" s="54" t="s">
        <v>22</v>
      </c>
      <c r="AJ196" s="55" t="s">
        <v>39</v>
      </c>
      <c r="AK196" s="56"/>
      <c r="AL196" s="56"/>
      <c r="AM196" s="56"/>
      <c r="AN196" s="54"/>
    </row>
    <row r="197" spans="1:40" ht="12.75" customHeight="1">
      <c r="A197" s="37"/>
      <c r="B197" s="57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51" t="s">
        <v>25</v>
      </c>
      <c r="AB197" s="52" t="s">
        <v>40</v>
      </c>
      <c r="AC197" s="364">
        <f>IF(AC120="","",AC120)</f>
      </c>
      <c r="AD197" s="365"/>
      <c r="AE197" s="116" t="s">
        <v>41</v>
      </c>
      <c r="AF197" s="364">
        <f>IF(AF193="","",SUM(AF193:AH196))</f>
      </c>
      <c r="AG197" s="365"/>
      <c r="AH197" s="365"/>
      <c r="AI197" s="122">
        <f>+AI120</f>
      </c>
      <c r="AJ197" s="344">
        <f>IF(AJ120="","",AJ120)</f>
      </c>
      <c r="AK197" s="345"/>
      <c r="AL197" s="345"/>
      <c r="AM197" s="345"/>
      <c r="AN197" s="346"/>
    </row>
    <row r="198" spans="1:40" ht="12" customHeight="1">
      <c r="A198" s="37"/>
      <c r="B198" s="70" t="str">
        <f>+B121</f>
        <v> SEZIONE IMU ED ALTRI TRIBUTI LOCALI</v>
      </c>
      <c r="C198" s="9"/>
      <c r="D198" s="10"/>
      <c r="E198" s="10"/>
      <c r="F198" s="10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0.5" customHeight="1">
      <c r="A199" s="37"/>
      <c r="B199" s="415" t="s">
        <v>62</v>
      </c>
      <c r="C199" s="376"/>
      <c r="D199" s="376"/>
      <c r="E199" s="376"/>
      <c r="F199" s="139"/>
      <c r="G199" s="61"/>
      <c r="H199" s="416" t="s">
        <v>73</v>
      </c>
      <c r="I199" s="417"/>
      <c r="J199" s="417"/>
      <c r="K199" s="417"/>
      <c r="L199" s="140"/>
      <c r="M199" s="61"/>
      <c r="N199" s="61"/>
      <c r="O199" s="61"/>
      <c r="P199" s="416" t="s">
        <v>47</v>
      </c>
      <c r="Q199" s="418"/>
      <c r="R199" s="418"/>
      <c r="S199" s="61"/>
      <c r="T199" s="61"/>
      <c r="U199" s="61"/>
      <c r="V199" s="61"/>
      <c r="W199" s="61"/>
      <c r="X199" s="137" t="s">
        <v>16</v>
      </c>
      <c r="Y199" s="61"/>
      <c r="Z199" s="61"/>
      <c r="AA199" s="135" t="s">
        <v>17</v>
      </c>
      <c r="AB199" s="61"/>
      <c r="AC199" s="61"/>
      <c r="AD199" s="61"/>
      <c r="AE199" s="61"/>
      <c r="AF199" s="61"/>
      <c r="AG199" s="61"/>
      <c r="AH199" s="61"/>
      <c r="AI199" s="61"/>
      <c r="AJ199" s="13"/>
      <c r="AK199" s="13"/>
      <c r="AL199" s="13"/>
      <c r="AM199" s="13"/>
      <c r="AN199" s="13"/>
    </row>
    <row r="200" spans="1:40" ht="8.25" customHeight="1">
      <c r="A200" s="37"/>
      <c r="B200" s="415" t="s">
        <v>63</v>
      </c>
      <c r="C200" s="376"/>
      <c r="D200" s="376"/>
      <c r="E200" s="376"/>
      <c r="F200" s="61"/>
      <c r="G200" s="141" t="s">
        <v>71</v>
      </c>
      <c r="H200" s="416" t="s">
        <v>72</v>
      </c>
      <c r="I200" s="417"/>
      <c r="J200" s="417"/>
      <c r="K200" s="417"/>
      <c r="L200" s="412" t="s">
        <v>74</v>
      </c>
      <c r="M200" s="377"/>
      <c r="N200" s="413" t="s">
        <v>75</v>
      </c>
      <c r="O200" s="414"/>
      <c r="P200" s="416" t="s">
        <v>76</v>
      </c>
      <c r="Q200" s="418"/>
      <c r="R200" s="418"/>
      <c r="S200" s="136" t="s">
        <v>80</v>
      </c>
      <c r="T200" s="135"/>
      <c r="U200" s="135"/>
      <c r="V200" s="64"/>
      <c r="W200" s="64"/>
      <c r="X200" s="137" t="s">
        <v>110</v>
      </c>
      <c r="Y200" s="135"/>
      <c r="Z200" s="64"/>
      <c r="AA200" s="135" t="s">
        <v>18</v>
      </c>
      <c r="AB200" s="142"/>
      <c r="AC200" s="378" t="s">
        <v>82</v>
      </c>
      <c r="AD200" s="379"/>
      <c r="AE200" s="378" t="s">
        <v>83</v>
      </c>
      <c r="AF200" s="380"/>
      <c r="AG200" s="380"/>
      <c r="AH200" s="380"/>
      <c r="AI200" s="380"/>
      <c r="AJ200" s="59"/>
      <c r="AK200" s="59"/>
      <c r="AL200" s="59"/>
      <c r="AM200" s="59"/>
      <c r="AN200" s="13"/>
    </row>
    <row r="201" spans="1:40" ht="12" customHeight="1">
      <c r="A201" s="37"/>
      <c r="B201" s="358">
        <f>IF(B124="","",B124)</f>
      </c>
      <c r="C201" s="411"/>
      <c r="D201" s="411"/>
      <c r="E201" s="411"/>
      <c r="F201" s="111"/>
      <c r="G201" s="133">
        <f>IF(G124="","",G124)</f>
      </c>
      <c r="H201" s="112"/>
      <c r="I201" s="409">
        <f>IF(I124="","",I124)</f>
      </c>
      <c r="J201" s="410"/>
      <c r="K201" s="112"/>
      <c r="L201" s="409">
        <f>IF(L124="","",L124)</f>
      </c>
      <c r="M201" s="409"/>
      <c r="N201" s="112"/>
      <c r="O201" s="133">
        <f>IF(O124="","",O124)</f>
      </c>
      <c r="P201" s="112"/>
      <c r="Q201" s="134">
        <f>IF(Q124="","",Q124)</f>
      </c>
      <c r="R201" s="111"/>
      <c r="S201" s="360">
        <f>IF(S124="","",S124)</f>
      </c>
      <c r="T201" s="411"/>
      <c r="U201" s="411"/>
      <c r="V201" s="110"/>
      <c r="W201" s="360">
        <f>IF(W124="","",W124)</f>
      </c>
      <c r="X201" s="360"/>
      <c r="Y201" s="360"/>
      <c r="Z201" s="110"/>
      <c r="AA201" s="132">
        <f>IF(AA124="","",AA124)</f>
      </c>
      <c r="AB201" s="60"/>
      <c r="AC201" s="381">
        <f>IF(AC124="","",AC124)</f>
      </c>
      <c r="AD201" s="382"/>
      <c r="AE201" s="47"/>
      <c r="AF201" s="362">
        <f>IF(AF124="","",AF124)</f>
      </c>
      <c r="AG201" s="363"/>
      <c r="AH201" s="363"/>
      <c r="AI201" s="13"/>
      <c r="AJ201" s="13"/>
      <c r="AK201" s="13"/>
      <c r="AL201" s="13"/>
      <c r="AM201" s="13"/>
      <c r="AN201" s="13"/>
    </row>
    <row r="202" spans="1:40" ht="12" customHeight="1">
      <c r="A202" s="37"/>
      <c r="B202" s="358">
        <f>IF(B125="","",B125)</f>
      </c>
      <c r="C202" s="411"/>
      <c r="D202" s="411"/>
      <c r="E202" s="411"/>
      <c r="F202" s="111"/>
      <c r="G202" s="133">
        <f>IF(G125="","",G125)</f>
      </c>
      <c r="H202" s="112"/>
      <c r="I202" s="409">
        <f>IF(I125="","",I125)</f>
      </c>
      <c r="J202" s="410"/>
      <c r="K202" s="112"/>
      <c r="L202" s="409">
        <f>IF(L125="","",L125)</f>
      </c>
      <c r="M202" s="409"/>
      <c r="N202" s="112"/>
      <c r="O202" s="133">
        <f>IF(O125="","",O125)</f>
      </c>
      <c r="P202" s="112"/>
      <c r="Q202" s="134">
        <f>IF(Q125="","",Q125)</f>
      </c>
      <c r="R202" s="111"/>
      <c r="S202" s="360">
        <f>IF(S125="","",S125)</f>
      </c>
      <c r="T202" s="411"/>
      <c r="U202" s="411"/>
      <c r="V202" s="110"/>
      <c r="W202" s="360">
        <f>IF(W125="","",W125)</f>
      </c>
      <c r="X202" s="360"/>
      <c r="Y202" s="360"/>
      <c r="Z202" s="110"/>
      <c r="AA202" s="132">
        <f>IF(AA125="","",AA125)</f>
      </c>
      <c r="AB202" s="60"/>
      <c r="AC202" s="381">
        <f>IF(AC125="","",AC125)</f>
      </c>
      <c r="AD202" s="382"/>
      <c r="AE202" s="47"/>
      <c r="AF202" s="362">
        <f>IF(AF125="","",AF125)</f>
      </c>
      <c r="AG202" s="363"/>
      <c r="AH202" s="363"/>
      <c r="AI202" s="13"/>
      <c r="AJ202" s="13"/>
      <c r="AK202" s="13"/>
      <c r="AL202" s="13"/>
      <c r="AM202" s="13"/>
      <c r="AN202" s="13"/>
    </row>
    <row r="203" spans="1:40" ht="12" customHeight="1">
      <c r="A203" s="37"/>
      <c r="B203" s="358">
        <f>IF(B126="","",B126)</f>
      </c>
      <c r="C203" s="411"/>
      <c r="D203" s="411"/>
      <c r="E203" s="411"/>
      <c r="F203" s="111"/>
      <c r="G203" s="133">
        <f>IF(G126="","",G126)</f>
      </c>
      <c r="H203" s="112"/>
      <c r="I203" s="409">
        <f>IF(I126="","",I126)</f>
      </c>
      <c r="J203" s="410"/>
      <c r="K203" s="112"/>
      <c r="L203" s="409">
        <f>IF(L126="","",L126)</f>
      </c>
      <c r="M203" s="409"/>
      <c r="N203" s="112"/>
      <c r="O203" s="133">
        <f>IF(O126="","",O126)</f>
      </c>
      <c r="P203" s="112"/>
      <c r="Q203" s="134">
        <f>IF(Q126="","",Q126)</f>
      </c>
      <c r="R203" s="111"/>
      <c r="S203" s="360">
        <f>IF(S126="","",S126)</f>
      </c>
      <c r="T203" s="411"/>
      <c r="U203" s="411"/>
      <c r="V203" s="110"/>
      <c r="W203" s="360">
        <f>IF(W126="","",W126)</f>
      </c>
      <c r="X203" s="360"/>
      <c r="Y203" s="360"/>
      <c r="Z203" s="110"/>
      <c r="AA203" s="132">
        <f>IF(AA126="","",AA126)</f>
      </c>
      <c r="AB203" s="60"/>
      <c r="AC203" s="381">
        <f>IF(AC126="","",AC126)</f>
      </c>
      <c r="AD203" s="382"/>
      <c r="AE203" s="47"/>
      <c r="AF203" s="362">
        <f>IF(AF126="","",AF126)</f>
      </c>
      <c r="AG203" s="363"/>
      <c r="AH203" s="363"/>
      <c r="AI203" s="13"/>
      <c r="AJ203" s="13"/>
      <c r="AK203" s="13"/>
      <c r="AL203" s="13"/>
      <c r="AM203" s="13"/>
      <c r="AN203" s="13"/>
    </row>
    <row r="204" spans="1:40" ht="12" customHeight="1">
      <c r="A204" s="37"/>
      <c r="B204" s="407">
        <f>IF(B127="","",B127)</f>
      </c>
      <c r="C204" s="408"/>
      <c r="D204" s="408"/>
      <c r="E204" s="408"/>
      <c r="F204" s="111"/>
      <c r="G204" s="133">
        <f>IF(G127="","",G127)</f>
      </c>
      <c r="H204" s="112"/>
      <c r="I204" s="409">
        <f>IF(I127="","",I127)</f>
      </c>
      <c r="J204" s="410"/>
      <c r="K204" s="112"/>
      <c r="L204" s="409">
        <f>IF(L127="","",L127)</f>
      </c>
      <c r="M204" s="409"/>
      <c r="N204" s="112"/>
      <c r="O204" s="133">
        <f>IF(O127="","",O127)</f>
      </c>
      <c r="P204" s="112"/>
      <c r="Q204" s="134">
        <f>IF(Q127="","",Q127)</f>
      </c>
      <c r="R204" s="111"/>
      <c r="S204" s="360">
        <f>IF(S127="","",S127)</f>
      </c>
      <c r="T204" s="411"/>
      <c r="U204" s="411"/>
      <c r="V204" s="110"/>
      <c r="W204" s="360">
        <f>IF(W127="","",W127)</f>
      </c>
      <c r="X204" s="360"/>
      <c r="Y204" s="360"/>
      <c r="Z204" s="110"/>
      <c r="AA204" s="132">
        <f>IF(AA127="","",AA127)</f>
      </c>
      <c r="AB204" s="60"/>
      <c r="AC204" s="388">
        <f>IF(AC127="","",AC127)</f>
      </c>
      <c r="AD204" s="389"/>
      <c r="AE204" s="47"/>
      <c r="AF204" s="366">
        <f>IF(AF127="","",AF127)</f>
      </c>
      <c r="AG204" s="367"/>
      <c r="AH204" s="367"/>
      <c r="AI204" s="15" t="s">
        <v>22</v>
      </c>
      <c r="AJ204" s="55" t="s">
        <v>42</v>
      </c>
      <c r="AK204" s="56"/>
      <c r="AL204" s="56"/>
      <c r="AM204" s="56"/>
      <c r="AN204" s="15"/>
    </row>
    <row r="205" spans="1:40" ht="12.75" customHeight="1">
      <c r="A205" s="37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51" t="s">
        <v>25</v>
      </c>
      <c r="AB205" s="52" t="s">
        <v>43</v>
      </c>
      <c r="AC205" s="364">
        <f>IF(AC128="","",AC128)</f>
      </c>
      <c r="AD205" s="365"/>
      <c r="AE205" s="116" t="s">
        <v>44</v>
      </c>
      <c r="AF205" s="364">
        <f>IF(AF201="","",SUM(AF201:AH204))</f>
      </c>
      <c r="AG205" s="365"/>
      <c r="AH205" s="365"/>
      <c r="AI205" s="122">
        <f>+AI128</f>
      </c>
      <c r="AJ205" s="344">
        <f>IF(AJ128="","",AJ128)</f>
      </c>
      <c r="AK205" s="345"/>
      <c r="AL205" s="345"/>
      <c r="AM205" s="345"/>
      <c r="AN205" s="345"/>
    </row>
    <row r="206" spans="1:40" ht="9.75" customHeight="1">
      <c r="A206" s="37"/>
      <c r="B206" s="152" t="s">
        <v>64</v>
      </c>
      <c r="C206" s="13"/>
      <c r="D206" s="13"/>
      <c r="E206" s="13"/>
      <c r="F206" s="13"/>
      <c r="G206" s="405">
        <f>IF(G129="","",G129)</f>
      </c>
      <c r="H206" s="405"/>
      <c r="I206" s="405"/>
      <c r="J206" s="405"/>
      <c r="K206" s="405"/>
      <c r="L206" s="405"/>
      <c r="M206" s="405"/>
      <c r="N206" s="405"/>
      <c r="O206" s="405"/>
      <c r="P206" s="405"/>
      <c r="Q206" s="405"/>
      <c r="R206" s="405"/>
      <c r="S206" s="13"/>
      <c r="T206" s="13"/>
      <c r="U206" s="13"/>
      <c r="V206" s="13"/>
      <c r="W206" s="13"/>
      <c r="X206" s="13"/>
      <c r="Y206" s="13"/>
      <c r="Z206" s="13"/>
      <c r="AA206" s="30"/>
      <c r="AB206" s="29"/>
      <c r="AC206" s="29"/>
      <c r="AD206" s="59"/>
      <c r="AE206" s="29"/>
      <c r="AF206" s="59"/>
      <c r="AG206" s="59"/>
      <c r="AH206" s="59"/>
      <c r="AI206" s="13"/>
      <c r="AJ206" s="59"/>
      <c r="AK206" s="59"/>
      <c r="AL206" s="59"/>
      <c r="AM206" s="59"/>
      <c r="AN206" s="13"/>
    </row>
    <row r="207" spans="1:40" ht="7.5" customHeight="1">
      <c r="A207" s="37"/>
      <c r="B207" s="44" t="s">
        <v>65</v>
      </c>
      <c r="C207" s="13"/>
      <c r="D207" s="13"/>
      <c r="E207" s="13"/>
      <c r="F207" s="13"/>
      <c r="G207" s="405"/>
      <c r="H207" s="405"/>
      <c r="I207" s="405"/>
      <c r="J207" s="405"/>
      <c r="K207" s="405"/>
      <c r="L207" s="405"/>
      <c r="M207" s="405"/>
      <c r="N207" s="405"/>
      <c r="O207" s="405"/>
      <c r="P207" s="405"/>
      <c r="Q207" s="405"/>
      <c r="R207" s="405"/>
      <c r="S207" s="13"/>
      <c r="T207" s="13"/>
      <c r="U207" s="13"/>
      <c r="V207" s="13"/>
      <c r="W207" s="13"/>
      <c r="X207" s="13"/>
      <c r="Y207" s="13"/>
      <c r="Z207" s="13"/>
      <c r="AA207" s="30"/>
      <c r="AB207" s="29"/>
      <c r="AC207" s="29"/>
      <c r="AD207" s="59"/>
      <c r="AE207" s="29"/>
      <c r="AF207" s="59"/>
      <c r="AG207" s="59"/>
      <c r="AH207" s="59"/>
      <c r="AI207" s="13"/>
      <c r="AJ207" s="59"/>
      <c r="AK207" s="59"/>
      <c r="AL207" s="59"/>
      <c r="AM207" s="59"/>
      <c r="AN207" s="13"/>
    </row>
    <row r="208" spans="1:40" ht="12" customHeight="1">
      <c r="A208" s="37"/>
      <c r="B208" s="72" t="s">
        <v>66</v>
      </c>
      <c r="C208" s="9"/>
      <c r="D208" s="10"/>
      <c r="E208" s="10"/>
      <c r="F208" s="10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ht="9.75" customHeight="1">
      <c r="A209" s="37"/>
      <c r="B209" s="21"/>
      <c r="C209" s="135"/>
      <c r="D209" s="135"/>
      <c r="E209" s="135"/>
      <c r="F209" s="135"/>
      <c r="G209" s="135"/>
      <c r="H209" s="135"/>
      <c r="I209" s="137"/>
      <c r="J209" s="137"/>
      <c r="K209" s="137"/>
      <c r="L209" s="137"/>
      <c r="M209" s="137"/>
      <c r="N209" s="137"/>
      <c r="O209" s="137"/>
      <c r="P209" s="137"/>
      <c r="Q209" s="137"/>
      <c r="R209" s="406" t="s">
        <v>45</v>
      </c>
      <c r="S209" s="380"/>
      <c r="T209" s="380"/>
      <c r="U209" s="380"/>
      <c r="V209" s="380"/>
      <c r="W209" s="135"/>
      <c r="X209" s="136" t="s">
        <v>46</v>
      </c>
      <c r="Y209" s="137"/>
      <c r="Z209" s="137"/>
      <c r="AA209" s="137"/>
      <c r="AB209" s="135"/>
      <c r="AC209" s="135"/>
      <c r="AD209" s="135"/>
      <c r="AE209" s="135"/>
      <c r="AF209" s="135"/>
      <c r="AG209" s="135"/>
      <c r="AH209" s="135"/>
      <c r="AI209" s="135"/>
      <c r="AJ209" s="21"/>
      <c r="AK209" s="21"/>
      <c r="AL209" s="21"/>
      <c r="AM209" s="21"/>
      <c r="AN209" s="21"/>
    </row>
    <row r="210" spans="1:40" ht="9" customHeight="1">
      <c r="A210" s="37"/>
      <c r="B210" s="21"/>
      <c r="C210" s="135"/>
      <c r="D210" s="135"/>
      <c r="E210" s="135"/>
      <c r="F210" s="135"/>
      <c r="G210" s="135"/>
      <c r="H210" s="135"/>
      <c r="I210" s="401" t="s">
        <v>78</v>
      </c>
      <c r="J210" s="402"/>
      <c r="K210" s="402"/>
      <c r="L210" s="402"/>
      <c r="M210" s="402"/>
      <c r="N210" s="402"/>
      <c r="O210" s="402"/>
      <c r="P210" s="402"/>
      <c r="Q210" s="136"/>
      <c r="R210" s="376" t="s">
        <v>47</v>
      </c>
      <c r="S210" s="403"/>
      <c r="T210" s="137"/>
      <c r="U210" s="376" t="s">
        <v>48</v>
      </c>
      <c r="V210" s="404"/>
      <c r="W210" s="135"/>
      <c r="X210" s="136" t="s">
        <v>18</v>
      </c>
      <c r="Y210" s="137"/>
      <c r="Z210" s="137"/>
      <c r="AA210" s="137" t="s">
        <v>28</v>
      </c>
      <c r="AB210" s="135"/>
      <c r="AC210" s="378" t="s">
        <v>82</v>
      </c>
      <c r="AD210" s="379"/>
      <c r="AE210" s="378" t="s">
        <v>83</v>
      </c>
      <c r="AF210" s="380"/>
      <c r="AG210" s="380"/>
      <c r="AH210" s="380"/>
      <c r="AI210" s="380"/>
      <c r="AJ210" s="21"/>
      <c r="AK210" s="21"/>
      <c r="AL210" s="21"/>
      <c r="AM210" s="21"/>
      <c r="AN210" s="21"/>
    </row>
    <row r="211" spans="1:40" ht="12" customHeight="1">
      <c r="A211" s="37"/>
      <c r="B211" s="13"/>
      <c r="C211" s="13"/>
      <c r="D211" s="13"/>
      <c r="E211" s="13"/>
      <c r="F211" s="13"/>
      <c r="G211" s="63" t="s">
        <v>2</v>
      </c>
      <c r="H211" s="13"/>
      <c r="I211" s="18" t="s">
        <v>2</v>
      </c>
      <c r="J211" s="368">
        <f>IF(J134="","",J134)</f>
      </c>
      <c r="K211" s="369"/>
      <c r="L211" s="369"/>
      <c r="M211" s="369"/>
      <c r="N211" s="369"/>
      <c r="O211" s="369"/>
      <c r="P211" s="369"/>
      <c r="Q211" s="113"/>
      <c r="R211" s="368">
        <f>IF(R134="","",R134)</f>
      </c>
      <c r="S211" s="368"/>
      <c r="T211" s="113"/>
      <c r="U211" s="368">
        <f>IF(U134="","",U134)</f>
      </c>
      <c r="V211" s="368"/>
      <c r="W211" s="114"/>
      <c r="X211" s="368">
        <f>IF(X134="","",X134)</f>
      </c>
      <c r="Y211" s="368"/>
      <c r="Z211" s="114"/>
      <c r="AA211" s="131">
        <f>IF(AA134="","",AA134)</f>
      </c>
      <c r="AB211" s="61"/>
      <c r="AC211" s="399">
        <f>IF(AC134="","",AC134)</f>
      </c>
      <c r="AD211" s="400"/>
      <c r="AE211" s="65"/>
      <c r="AF211" s="397">
        <f>IF(AF134="","",AF134)</f>
      </c>
      <c r="AG211" s="398"/>
      <c r="AH211" s="398"/>
      <c r="AI211" s="13"/>
      <c r="AJ211" s="13"/>
      <c r="AK211" s="13"/>
      <c r="AL211" s="13"/>
      <c r="AM211" s="13"/>
      <c r="AN211" s="13"/>
    </row>
    <row r="212" spans="1:40" ht="12" customHeight="1">
      <c r="A212" s="37"/>
      <c r="B212" s="66" t="s">
        <v>70</v>
      </c>
      <c r="C212" s="13"/>
      <c r="D212" s="66"/>
      <c r="E212" s="13"/>
      <c r="F212" s="13"/>
      <c r="G212" s="63" t="s">
        <v>2</v>
      </c>
      <c r="H212" s="13"/>
      <c r="I212" s="18" t="s">
        <v>2</v>
      </c>
      <c r="J212" s="368">
        <f>IF(J135="","",J135)</f>
      </c>
      <c r="K212" s="369"/>
      <c r="L212" s="369"/>
      <c r="M212" s="369"/>
      <c r="N212" s="369"/>
      <c r="O212" s="369"/>
      <c r="P212" s="369"/>
      <c r="Q212" s="113"/>
      <c r="R212" s="368">
        <f>IF(R135="","",R135)</f>
      </c>
      <c r="S212" s="368"/>
      <c r="T212" s="113"/>
      <c r="U212" s="368">
        <f>IF(U135="","",U135)</f>
      </c>
      <c r="V212" s="368"/>
      <c r="W212" s="114"/>
      <c r="X212" s="368">
        <f>IF(X135="","",X135)</f>
      </c>
      <c r="Y212" s="368"/>
      <c r="Z212" s="114"/>
      <c r="AA212" s="131">
        <f>IF(AA135="","",AA135)</f>
      </c>
      <c r="AB212" s="13"/>
      <c r="AC212" s="381">
        <f>IF(AC135="","",AC135)</f>
      </c>
      <c r="AD212" s="382"/>
      <c r="AE212" s="65"/>
      <c r="AF212" s="362">
        <f>IF(AF135="","",AF135)</f>
      </c>
      <c r="AG212" s="363"/>
      <c r="AH212" s="363"/>
      <c r="AI212" s="13"/>
      <c r="AJ212" s="13"/>
      <c r="AK212" s="13"/>
      <c r="AL212" s="13"/>
      <c r="AM212" s="13"/>
      <c r="AN212" s="13"/>
    </row>
    <row r="213" spans="1:40" ht="12" customHeight="1">
      <c r="A213" s="37"/>
      <c r="B213" s="13"/>
      <c r="C213" s="13"/>
      <c r="D213" s="13"/>
      <c r="E213" s="13"/>
      <c r="F213" s="13"/>
      <c r="G213" s="63" t="s">
        <v>2</v>
      </c>
      <c r="H213" s="13"/>
      <c r="I213" s="18" t="s">
        <v>2</v>
      </c>
      <c r="J213" s="368">
        <f>IF(J136="","",J136)</f>
      </c>
      <c r="K213" s="369"/>
      <c r="L213" s="369"/>
      <c r="M213" s="369"/>
      <c r="N213" s="369"/>
      <c r="O213" s="369"/>
      <c r="P213" s="369"/>
      <c r="Q213" s="113"/>
      <c r="R213" s="368">
        <f>IF(R136="","",R136)</f>
      </c>
      <c r="S213" s="368"/>
      <c r="T213" s="113"/>
      <c r="U213" s="368">
        <f>IF(U136="","",U136)</f>
      </c>
      <c r="V213" s="368"/>
      <c r="W213" s="114"/>
      <c r="X213" s="368">
        <f>IF(X136="","",X136)</f>
      </c>
      <c r="Y213" s="368"/>
      <c r="Z213" s="114"/>
      <c r="AA213" s="131">
        <f>IF(AA136="","",AA136)</f>
      </c>
      <c r="AB213" s="13"/>
      <c r="AC213" s="388">
        <f>IF(AC136="","",AC136)</f>
      </c>
      <c r="AD213" s="389"/>
      <c r="AE213" s="65"/>
      <c r="AF213" s="366">
        <f>IF(AF136="","",AF136)</f>
      </c>
      <c r="AG213" s="367"/>
      <c r="AH213" s="367"/>
      <c r="AI213" s="15" t="s">
        <v>22</v>
      </c>
      <c r="AJ213" s="55" t="s">
        <v>49</v>
      </c>
      <c r="AK213" s="56"/>
      <c r="AL213" s="56"/>
      <c r="AM213" s="56"/>
      <c r="AN213" s="15"/>
    </row>
    <row r="214" spans="1:40" ht="13.5" customHeight="1">
      <c r="A214" s="37"/>
      <c r="B214" s="1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4" t="s">
        <v>25</v>
      </c>
      <c r="AB214" s="125" t="s">
        <v>50</v>
      </c>
      <c r="AC214" s="364">
        <f>IF(AC137="","",AC137)</f>
      </c>
      <c r="AD214" s="365"/>
      <c r="AE214" s="116" t="s">
        <v>51</v>
      </c>
      <c r="AF214" s="364">
        <f>IF(AF211="","",SUM(AF211:AH213))</f>
      </c>
      <c r="AG214" s="365"/>
      <c r="AH214" s="365"/>
      <c r="AI214" s="122">
        <f>+AI137</f>
      </c>
      <c r="AJ214" s="344">
        <f>IF(AJ137="","",AJ137)</f>
      </c>
      <c r="AK214" s="345"/>
      <c r="AL214" s="345"/>
      <c r="AM214" s="345"/>
      <c r="AN214" s="346"/>
    </row>
    <row r="215" spans="1:40" ht="10.5" customHeight="1">
      <c r="A215" s="37"/>
      <c r="B215" s="61"/>
      <c r="C215" s="135"/>
      <c r="D215" s="135"/>
      <c r="E215" s="135"/>
      <c r="F215" s="135"/>
      <c r="G215" s="135"/>
      <c r="H215" s="135"/>
      <c r="I215" s="61"/>
      <c r="J215" s="135"/>
      <c r="K215" s="135"/>
      <c r="L215" s="135"/>
      <c r="M215" s="376" t="s">
        <v>28</v>
      </c>
      <c r="N215" s="377"/>
      <c r="O215" s="377"/>
      <c r="P215" s="377"/>
      <c r="Q215" s="135"/>
      <c r="R215" s="135"/>
      <c r="S215" s="137" t="s">
        <v>15</v>
      </c>
      <c r="T215" s="137"/>
      <c r="U215" s="137"/>
      <c r="V215" s="137"/>
      <c r="W215" s="137"/>
      <c r="X215" s="138"/>
      <c r="Y215" s="137"/>
      <c r="Z215" s="137" t="s">
        <v>29</v>
      </c>
      <c r="AA215" s="137"/>
      <c r="AB215" s="135"/>
      <c r="AC215" s="135"/>
      <c r="AD215" s="135"/>
      <c r="AE215" s="64"/>
      <c r="AF215" s="135"/>
      <c r="AG215" s="135"/>
      <c r="AH215" s="135"/>
      <c r="AI215" s="61"/>
      <c r="AJ215" s="13"/>
      <c r="AK215" s="13"/>
      <c r="AL215" s="13"/>
      <c r="AM215" s="13"/>
      <c r="AN215" s="13"/>
    </row>
    <row r="216" spans="1:40" ht="9" customHeight="1">
      <c r="A216" s="37"/>
      <c r="B216" s="143"/>
      <c r="C216" s="137" t="s">
        <v>77</v>
      </c>
      <c r="D216" s="135"/>
      <c r="E216" s="135"/>
      <c r="F216" s="135"/>
      <c r="G216" s="137" t="s">
        <v>78</v>
      </c>
      <c r="H216" s="135"/>
      <c r="I216" s="61"/>
      <c r="J216" s="135"/>
      <c r="K216" s="135"/>
      <c r="L216" s="376" t="s">
        <v>52</v>
      </c>
      <c r="M216" s="377"/>
      <c r="N216" s="377"/>
      <c r="O216" s="377"/>
      <c r="P216" s="377"/>
      <c r="Q216" s="377"/>
      <c r="R216" s="135"/>
      <c r="S216" s="137" t="s">
        <v>53</v>
      </c>
      <c r="T216" s="137"/>
      <c r="U216" s="137"/>
      <c r="V216" s="137"/>
      <c r="W216" s="136" t="s">
        <v>33</v>
      </c>
      <c r="X216" s="138"/>
      <c r="Y216" s="138"/>
      <c r="Z216" s="138"/>
      <c r="AA216" s="137" t="s">
        <v>34</v>
      </c>
      <c r="AB216" s="135"/>
      <c r="AC216" s="378" t="s">
        <v>82</v>
      </c>
      <c r="AD216" s="379"/>
      <c r="AE216" s="378" t="s">
        <v>83</v>
      </c>
      <c r="AF216" s="380"/>
      <c r="AG216" s="380"/>
      <c r="AH216" s="380"/>
      <c r="AI216" s="380"/>
      <c r="AJ216" s="13"/>
      <c r="AK216" s="13"/>
      <c r="AL216" s="13"/>
      <c r="AM216" s="13"/>
      <c r="AN216" s="13"/>
    </row>
    <row r="217" spans="1:40" ht="12" customHeight="1">
      <c r="A217" s="37"/>
      <c r="B217" s="394">
        <f>IF(B140="","",B140)</f>
      </c>
      <c r="C217" s="395"/>
      <c r="D217" s="395"/>
      <c r="E217" s="396"/>
      <c r="F217" s="358">
        <f>IF(F140="","",F140)</f>
      </c>
      <c r="G217" s="359"/>
      <c r="H217" s="359"/>
      <c r="I217" s="359"/>
      <c r="J217" s="359"/>
      <c r="K217" s="110"/>
      <c r="L217" s="110"/>
      <c r="M217" s="360">
        <f>IF(M140="","",M140)</f>
      </c>
      <c r="N217" s="361"/>
      <c r="O217" s="361"/>
      <c r="P217" s="361"/>
      <c r="Q217" s="110"/>
      <c r="R217" s="360">
        <f>IF(R140="","",R140)</f>
      </c>
      <c r="S217" s="360"/>
      <c r="T217" s="360"/>
      <c r="U217" s="360"/>
      <c r="V217" s="110"/>
      <c r="W217" s="360">
        <f>IF(W140="","",W140)</f>
      </c>
      <c r="X217" s="360"/>
      <c r="Y217" s="360"/>
      <c r="Z217" s="110"/>
      <c r="AA217" s="132">
        <f>IF(AA140="","",AA140)</f>
      </c>
      <c r="AB217" s="13"/>
      <c r="AC217" s="381">
        <f>IF(AC140="","",AC140)</f>
      </c>
      <c r="AD217" s="382"/>
      <c r="AE217" s="65"/>
      <c r="AF217" s="362">
        <f>IF(AF140="","",AF140)</f>
      </c>
      <c r="AG217" s="363"/>
      <c r="AH217" s="363"/>
      <c r="AI217" s="13"/>
      <c r="AJ217" s="13"/>
      <c r="AK217" s="13"/>
      <c r="AL217" s="13"/>
      <c r="AM217" s="13"/>
      <c r="AN217" s="13"/>
    </row>
    <row r="218" spans="1:40" ht="12" customHeight="1">
      <c r="A218" s="37"/>
      <c r="B218" s="108"/>
      <c r="C218" s="108"/>
      <c r="D218" s="108"/>
      <c r="E218" s="108"/>
      <c r="F218" s="358">
        <f>IF(F141="","",F141)</f>
      </c>
      <c r="G218" s="359"/>
      <c r="H218" s="359"/>
      <c r="I218" s="359"/>
      <c r="J218" s="359"/>
      <c r="K218" s="110"/>
      <c r="L218" s="110"/>
      <c r="M218" s="360">
        <f>IF(M141="","",M141)</f>
      </c>
      <c r="N218" s="361"/>
      <c r="O218" s="361"/>
      <c r="P218" s="361"/>
      <c r="Q218" s="110"/>
      <c r="R218" s="360">
        <f>IF(R141="","",R141)</f>
      </c>
      <c r="S218" s="360"/>
      <c r="T218" s="360"/>
      <c r="U218" s="360"/>
      <c r="V218" s="110"/>
      <c r="W218" s="360">
        <f>IF(W141="","",W141)</f>
      </c>
      <c r="X218" s="360"/>
      <c r="Y218" s="360"/>
      <c r="Z218" s="110"/>
      <c r="AA218" s="132">
        <f>IF(AA141="","",AA141)</f>
      </c>
      <c r="AB218" s="13"/>
      <c r="AC218" s="388">
        <f>IF(AC141="","",AC141)</f>
      </c>
      <c r="AD218" s="389"/>
      <c r="AE218" s="65"/>
      <c r="AF218" s="366">
        <f>IF(AF141="","",AF141)</f>
      </c>
      <c r="AG218" s="367"/>
      <c r="AH218" s="367"/>
      <c r="AI218" s="15" t="s">
        <v>22</v>
      </c>
      <c r="AJ218" s="55" t="s">
        <v>54</v>
      </c>
      <c r="AK218" s="56"/>
      <c r="AL218" s="56"/>
      <c r="AM218" s="56"/>
      <c r="AN218" s="15"/>
    </row>
    <row r="219" spans="1:40" ht="13.5" customHeight="1">
      <c r="A219" s="37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30" t="s">
        <v>25</v>
      </c>
      <c r="AB219" s="32" t="s">
        <v>55</v>
      </c>
      <c r="AC219" s="364">
        <f>IF(AC142="","",AC142)</f>
      </c>
      <c r="AD219" s="365"/>
      <c r="AE219" s="116" t="s">
        <v>56</v>
      </c>
      <c r="AF219" s="364">
        <f>IF(AF217="","",SUM(AF217:AH218))</f>
      </c>
      <c r="AG219" s="365"/>
      <c r="AH219" s="365"/>
      <c r="AI219" s="122">
        <f>+AI142</f>
      </c>
      <c r="AJ219" s="344">
        <f>IF(AJ142="","",AJ142)</f>
      </c>
      <c r="AK219" s="345"/>
      <c r="AL219" s="345"/>
      <c r="AM219" s="345"/>
      <c r="AN219" s="346"/>
    </row>
    <row r="220" spans="1:40" ht="12" customHeight="1">
      <c r="A220" s="37"/>
      <c r="B220" s="72" t="s">
        <v>81</v>
      </c>
      <c r="C220" s="9"/>
      <c r="D220" s="7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13"/>
      <c r="AC220" s="9"/>
      <c r="AD220" s="72" t="s">
        <v>57</v>
      </c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ht="12.75" customHeight="1">
      <c r="A221" s="37"/>
      <c r="B221" s="13"/>
      <c r="C221" s="1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13"/>
      <c r="AC221" s="13"/>
      <c r="AD221" s="390"/>
      <c r="AE221" s="391"/>
      <c r="AF221" s="391"/>
      <c r="AG221" s="392" t="s">
        <v>98</v>
      </c>
      <c r="AH221" s="393"/>
      <c r="AI221" s="127" t="s">
        <v>112</v>
      </c>
      <c r="AJ221" s="344">
        <f>IF(AJ144="","",AJ144)</f>
        <v>0</v>
      </c>
      <c r="AK221" s="345"/>
      <c r="AL221" s="345"/>
      <c r="AM221" s="345"/>
      <c r="AN221" s="346"/>
    </row>
    <row r="222" spans="1:40" ht="5.25" customHeight="1">
      <c r="A222" s="37"/>
      <c r="B222" s="13"/>
      <c r="C222" s="73"/>
      <c r="D222" s="7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13"/>
      <c r="AC222" s="13"/>
      <c r="AD222" s="391"/>
      <c r="AE222" s="391"/>
      <c r="AF222" s="391"/>
      <c r="AG222" s="75"/>
      <c r="AH222" s="75"/>
      <c r="AI222" s="58"/>
      <c r="AJ222" s="59"/>
      <c r="AK222" s="59"/>
      <c r="AL222" s="59"/>
      <c r="AM222" s="59"/>
      <c r="AN222" s="58"/>
    </row>
    <row r="223" spans="1:40" ht="12" customHeight="1">
      <c r="A223" s="37"/>
      <c r="B223" s="72" t="s">
        <v>115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76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ht="10.5" customHeight="1">
      <c r="A224" s="37"/>
      <c r="B224" s="9"/>
      <c r="C224" s="3"/>
      <c r="D224" s="3"/>
      <c r="E224" s="3"/>
      <c r="F224" s="349" t="s">
        <v>87</v>
      </c>
      <c r="G224" s="350"/>
      <c r="H224" s="350"/>
      <c r="I224" s="350"/>
      <c r="J224" s="350"/>
      <c r="K224" s="350"/>
      <c r="L224" s="350"/>
      <c r="M224" s="3"/>
      <c r="N224" s="3"/>
      <c r="O224" s="3"/>
      <c r="P224" s="3"/>
      <c r="Q224" s="77"/>
      <c r="R224" s="78"/>
      <c r="S224" s="79"/>
      <c r="T224" s="79"/>
      <c r="U224" s="79"/>
      <c r="V224" s="79"/>
      <c r="W224" s="80" t="s">
        <v>86</v>
      </c>
      <c r="X224" s="79"/>
      <c r="Y224" s="79"/>
      <c r="Z224" s="79"/>
      <c r="AA224" s="81"/>
      <c r="AB224" s="13"/>
      <c r="AC224" s="3"/>
      <c r="AD224" s="82" t="s">
        <v>91</v>
      </c>
      <c r="AE224" s="3"/>
      <c r="AF224" s="3"/>
      <c r="AG224" s="3"/>
      <c r="AH224" s="83"/>
      <c r="AI224" s="84" t="s">
        <v>92</v>
      </c>
      <c r="AJ224" s="3"/>
      <c r="AK224" s="3"/>
      <c r="AL224" s="3"/>
      <c r="AM224" s="3"/>
      <c r="AN224" s="9"/>
    </row>
    <row r="225" spans="1:40" ht="11.25" customHeight="1">
      <c r="A225" s="37"/>
      <c r="B225" s="9"/>
      <c r="C225" s="79"/>
      <c r="D225" s="79"/>
      <c r="E225" s="79"/>
      <c r="F225" s="351"/>
      <c r="G225" s="351"/>
      <c r="H225" s="351"/>
      <c r="I225" s="351"/>
      <c r="J225" s="351"/>
      <c r="K225" s="351"/>
      <c r="L225" s="351"/>
      <c r="M225" s="79"/>
      <c r="N225" s="79"/>
      <c r="O225" s="79"/>
      <c r="P225" s="79"/>
      <c r="Q225" s="85"/>
      <c r="R225" s="86"/>
      <c r="S225" s="87" t="s">
        <v>84</v>
      </c>
      <c r="T225" s="88"/>
      <c r="U225" s="88"/>
      <c r="V225" s="88"/>
      <c r="W225" s="88"/>
      <c r="X225" s="86"/>
      <c r="Y225" s="88"/>
      <c r="Z225" s="89" t="s">
        <v>85</v>
      </c>
      <c r="AA225" s="90"/>
      <c r="AB225" s="13"/>
      <c r="AC225" s="3"/>
      <c r="AD225" s="82" t="s">
        <v>116</v>
      </c>
      <c r="AE225" s="3"/>
      <c r="AF225" s="3"/>
      <c r="AG225" s="3"/>
      <c r="AH225" s="83"/>
      <c r="AI225" s="84" t="s">
        <v>93</v>
      </c>
      <c r="AJ225" s="3"/>
      <c r="AK225" s="3"/>
      <c r="AL225" s="3"/>
      <c r="AM225" s="3"/>
      <c r="AN225" s="9"/>
    </row>
    <row r="226" spans="1:40" ht="9.75" customHeight="1">
      <c r="A226" s="37"/>
      <c r="B226" s="9"/>
      <c r="C226" s="3"/>
      <c r="D226" s="91" t="s">
        <v>88</v>
      </c>
      <c r="E226" s="3"/>
      <c r="F226" s="3"/>
      <c r="G226" s="91" t="s">
        <v>89</v>
      </c>
      <c r="H226" s="3"/>
      <c r="I226" s="3"/>
      <c r="J226" s="3"/>
      <c r="K226" s="3"/>
      <c r="L226" s="3"/>
      <c r="M226" s="3"/>
      <c r="N226" s="3"/>
      <c r="O226" s="92" t="s">
        <v>90</v>
      </c>
      <c r="P226" s="3"/>
      <c r="Q226" s="77"/>
      <c r="R226" s="352"/>
      <c r="S226" s="353"/>
      <c r="T226" s="353"/>
      <c r="U226" s="353"/>
      <c r="V226" s="353"/>
      <c r="W226" s="354"/>
      <c r="X226" s="352"/>
      <c r="Y226" s="353"/>
      <c r="Z226" s="353"/>
      <c r="AA226" s="353"/>
      <c r="AB226" s="13"/>
      <c r="AC226" s="3"/>
      <c r="AD226" s="82" t="s">
        <v>117</v>
      </c>
      <c r="AE226" s="93" t="s">
        <v>118</v>
      </c>
      <c r="AF226" s="3"/>
      <c r="AG226" s="3"/>
      <c r="AH226" s="93" t="s">
        <v>119</v>
      </c>
      <c r="AI226" s="3"/>
      <c r="AJ226" s="3"/>
      <c r="AK226" s="3"/>
      <c r="AL226" s="3"/>
      <c r="AM226" s="3"/>
      <c r="AN226" s="9"/>
    </row>
    <row r="227" spans="1:40" ht="9.75" customHeight="1">
      <c r="A227" s="37"/>
      <c r="B227" s="9"/>
      <c r="C227" s="370">
        <f>IF(C150="","",C150)</f>
      </c>
      <c r="D227" s="371"/>
      <c r="E227" s="372"/>
      <c r="F227" s="373">
        <f>IF(F150="","",F150)</f>
      </c>
      <c r="G227" s="374"/>
      <c r="H227" s="374"/>
      <c r="I227" s="375"/>
      <c r="J227" s="373">
        <f>IF(J150="","",J150)</f>
      </c>
      <c r="K227" s="374"/>
      <c r="L227" s="374"/>
      <c r="M227" s="374"/>
      <c r="N227" s="374"/>
      <c r="O227" s="374"/>
      <c r="P227" s="374"/>
      <c r="Q227" s="375"/>
      <c r="R227" s="355"/>
      <c r="S227" s="356"/>
      <c r="T227" s="356"/>
      <c r="U227" s="356"/>
      <c r="V227" s="356"/>
      <c r="W227" s="357"/>
      <c r="X227" s="355"/>
      <c r="Y227" s="356"/>
      <c r="Z227" s="356"/>
      <c r="AA227" s="356"/>
      <c r="AB227" s="13"/>
      <c r="AC227" s="3"/>
      <c r="AD227" s="3"/>
      <c r="AE227" s="383" t="s">
        <v>95</v>
      </c>
      <c r="AF227" s="384"/>
      <c r="AG227" s="384"/>
      <c r="AH227" s="385" t="s">
        <v>94</v>
      </c>
      <c r="AI227" s="386"/>
      <c r="AJ227" s="386"/>
      <c r="AK227" s="387"/>
      <c r="AL227" s="387"/>
      <c r="AM227" s="94"/>
      <c r="AN227" s="9"/>
    </row>
    <row r="228" spans="1:40" ht="6.75" customHeight="1">
      <c r="A228" s="37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76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ht="4.5" customHeight="1">
      <c r="A229" s="3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7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4.5" customHeight="1">
      <c r="A230" s="37"/>
      <c r="B230" s="6"/>
      <c r="C230" s="6"/>
      <c r="D230" s="6"/>
      <c r="E230" s="6"/>
      <c r="F230" s="6"/>
      <c r="G230" s="6"/>
      <c r="H230" s="6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6"/>
      <c r="T230" s="348"/>
      <c r="U230" s="348"/>
      <c r="V230" s="348"/>
      <c r="W230" s="348"/>
      <c r="X230" s="348"/>
      <c r="Y230" s="6"/>
      <c r="Z230" s="6"/>
      <c r="AA230" s="118"/>
      <c r="AB230" s="6"/>
      <c r="AC230" s="6"/>
      <c r="AD230" s="8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0.5" customHeight="1">
      <c r="A231" s="11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115" t="s">
        <v>104</v>
      </c>
      <c r="Z231" s="3"/>
      <c r="AA231" s="4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2:40" ht="15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2:40" ht="15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2:40" ht="15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</row>
    <row r="235" spans="2:40" ht="15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2:40" ht="15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</row>
    <row r="237" spans="2:40" ht="15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</row>
    <row r="238" spans="2:40" ht="15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2:40" ht="15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2:40" ht="15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2:40" ht="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</row>
    <row r="242" spans="2:40" ht="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2:40" ht="15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2:40" ht="15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2:40" ht="15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2:40" ht="15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2:40" ht="15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2:40" ht="15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2:40" ht="15"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2:40" ht="15"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2:40" ht="15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</row>
    <row r="252" spans="2:40" ht="15"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2:40" ht="15"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2:40" ht="15"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2:40" ht="15"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2:40" ht="15"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</row>
    <row r="257" spans="2:40" ht="15"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2:40" ht="15"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</row>
    <row r="259" spans="2:40" ht="15"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2:40" ht="15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</row>
    <row r="261" spans="2:40" ht="15"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</row>
    <row r="262" spans="2:40" ht="15"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2:40" ht="15"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2:40" ht="15"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305" ht="15"/>
    <row r="306" ht="15"/>
    <row r="307" ht="15"/>
    <row r="308" ht="15"/>
  </sheetData>
  <sheetProtection password="8411" sheet="1" objects="1" scenarios="1" selectLockedCells="1"/>
  <mergeCells count="623">
    <mergeCell ref="X57:Y57"/>
    <mergeCell ref="R59:S59"/>
    <mergeCell ref="AC86:AM86"/>
    <mergeCell ref="AD91:AM91"/>
    <mergeCell ref="E106:G106"/>
    <mergeCell ref="K104:X104"/>
    <mergeCell ref="AC98:AD98"/>
    <mergeCell ref="AF98:AH98"/>
    <mergeCell ref="S98:U98"/>
    <mergeCell ref="S96:U96"/>
    <mergeCell ref="AE96:AI96"/>
    <mergeCell ref="AF97:AH97"/>
    <mergeCell ref="AF99:AH99"/>
    <mergeCell ref="AL93:AM93"/>
    <mergeCell ref="AC96:AD96"/>
    <mergeCell ref="AC99:AD99"/>
    <mergeCell ref="P93:Y93"/>
    <mergeCell ref="P91:Y91"/>
    <mergeCell ref="S99:U99"/>
    <mergeCell ref="W99:Y99"/>
    <mergeCell ref="S97:U97"/>
    <mergeCell ref="R57:S57"/>
    <mergeCell ref="R64:U64"/>
    <mergeCell ref="W64:Y64"/>
    <mergeCell ref="E109:G109"/>
    <mergeCell ref="W111:Y111"/>
    <mergeCell ref="S102:U102"/>
    <mergeCell ref="S101:U101"/>
    <mergeCell ref="C73:E73"/>
    <mergeCell ref="L62:Q62"/>
    <mergeCell ref="M61:P61"/>
    <mergeCell ref="W97:Y97"/>
    <mergeCell ref="W98:Y98"/>
    <mergeCell ref="I76:R76"/>
    <mergeCell ref="M63:P63"/>
    <mergeCell ref="F70:L71"/>
    <mergeCell ref="P89:V89"/>
    <mergeCell ref="B107:C107"/>
    <mergeCell ref="E107:G107"/>
    <mergeCell ref="B63:E63"/>
    <mergeCell ref="E111:G111"/>
    <mergeCell ref="B111:C111"/>
    <mergeCell ref="B110:C110"/>
    <mergeCell ref="E110:G110"/>
    <mergeCell ref="K110:U110"/>
    <mergeCell ref="K109:U109"/>
    <mergeCell ref="B108:C108"/>
    <mergeCell ref="B109:C109"/>
    <mergeCell ref="K111:U111"/>
    <mergeCell ref="AE107:AI107"/>
    <mergeCell ref="W110:Y110"/>
    <mergeCell ref="AF100:AH100"/>
    <mergeCell ref="W102:Y102"/>
    <mergeCell ref="AC102:AD102"/>
    <mergeCell ref="AF102:AH102"/>
    <mergeCell ref="W108:Y108"/>
    <mergeCell ref="AC112:AD112"/>
    <mergeCell ref="AF111:AH111"/>
    <mergeCell ref="AC110:AD110"/>
    <mergeCell ref="AF110:AH110"/>
    <mergeCell ref="AC111:AD111"/>
    <mergeCell ref="U59:V59"/>
    <mergeCell ref="X59:Y59"/>
    <mergeCell ref="K108:U108"/>
    <mergeCell ref="AF101:AH101"/>
    <mergeCell ref="S100:U100"/>
    <mergeCell ref="W100:Y100"/>
    <mergeCell ref="AC100:AD100"/>
    <mergeCell ref="P84:AA84"/>
    <mergeCell ref="P86:AB86"/>
    <mergeCell ref="AA89:AJ89"/>
    <mergeCell ref="W63:Y63"/>
    <mergeCell ref="AC20:AD20"/>
    <mergeCell ref="AA12:AJ12"/>
    <mergeCell ref="P9:AB9"/>
    <mergeCell ref="P12:V12"/>
    <mergeCell ref="S21:U21"/>
    <mergeCell ref="AJ26:AN26"/>
    <mergeCell ref="AJ35:AN35"/>
    <mergeCell ref="AF34:AH34"/>
    <mergeCell ref="AF108:AH108"/>
    <mergeCell ref="T76:X76"/>
    <mergeCell ref="G52:R53"/>
    <mergeCell ref="F63:J63"/>
    <mergeCell ref="F64:J64"/>
    <mergeCell ref="M64:P64"/>
    <mergeCell ref="F73:I73"/>
    <mergeCell ref="J73:Q73"/>
    <mergeCell ref="R72:W73"/>
    <mergeCell ref="X72:AA73"/>
    <mergeCell ref="W33:Y33"/>
    <mergeCell ref="W34:Y34"/>
    <mergeCell ref="AF50:AH50"/>
    <mergeCell ref="AF51:AH51"/>
    <mergeCell ref="AD81:AN81"/>
    <mergeCell ref="AD79:AN79"/>
    <mergeCell ref="B49:E49"/>
    <mergeCell ref="B47:E47"/>
    <mergeCell ref="B50:E50"/>
    <mergeCell ref="B48:E48"/>
    <mergeCell ref="B41:C41"/>
    <mergeCell ref="AD2:AN2"/>
    <mergeCell ref="AD4:AN4"/>
    <mergeCell ref="W20:Y20"/>
    <mergeCell ref="W21:Y21"/>
    <mergeCell ref="AC19:AD19"/>
    <mergeCell ref="P7:AA7"/>
    <mergeCell ref="S20:U20"/>
    <mergeCell ref="AL11:AM11"/>
    <mergeCell ref="P16:Y16"/>
    <mergeCell ref="P14:Y14"/>
    <mergeCell ref="S19:U19"/>
    <mergeCell ref="AL16:AM16"/>
    <mergeCell ref="AL12:AM12"/>
    <mergeCell ref="AC9:AM9"/>
    <mergeCell ref="AD14:AM14"/>
    <mergeCell ref="AF20:AH20"/>
    <mergeCell ref="AF21:AH21"/>
    <mergeCell ref="AE19:AI19"/>
    <mergeCell ref="AC21:AD21"/>
    <mergeCell ref="B46:E46"/>
    <mergeCell ref="P46:R46"/>
    <mergeCell ref="S22:U22"/>
    <mergeCell ref="B32:C32"/>
    <mergeCell ref="B33:C33"/>
    <mergeCell ref="B42:C42"/>
    <mergeCell ref="E32:G32"/>
    <mergeCell ref="E33:G33"/>
    <mergeCell ref="S23:U23"/>
    <mergeCell ref="S24:U24"/>
    <mergeCell ref="B27:E27"/>
    <mergeCell ref="E30:G30"/>
    <mergeCell ref="B45:E45"/>
    <mergeCell ref="B37:C37"/>
    <mergeCell ref="B38:C38"/>
    <mergeCell ref="E31:G31"/>
    <mergeCell ref="B39:C39"/>
    <mergeCell ref="B34:C34"/>
    <mergeCell ref="B31:C31"/>
    <mergeCell ref="B40:C40"/>
    <mergeCell ref="B29:C29"/>
    <mergeCell ref="B30:C30"/>
    <mergeCell ref="E34:G34"/>
    <mergeCell ref="E29:G29"/>
    <mergeCell ref="AF49:AH49"/>
    <mergeCell ref="AC40:AD40"/>
    <mergeCell ref="AC24:AD24"/>
    <mergeCell ref="AC42:AD42"/>
    <mergeCell ref="AC43:AD43"/>
    <mergeCell ref="AC47:AD47"/>
    <mergeCell ref="AF32:AH32"/>
    <mergeCell ref="AC33:AD33"/>
    <mergeCell ref="AF33:AH33"/>
    <mergeCell ref="AC30:AD30"/>
    <mergeCell ref="AF31:AH31"/>
    <mergeCell ref="AC34:AD34"/>
    <mergeCell ref="AF47:AH47"/>
    <mergeCell ref="AF25:AH25"/>
    <mergeCell ref="AF26:AH26"/>
    <mergeCell ref="AC25:AD25"/>
    <mergeCell ref="AC35:AD35"/>
    <mergeCell ref="AC39:AD39"/>
    <mergeCell ref="AC26:AD26"/>
    <mergeCell ref="AC31:AD31"/>
    <mergeCell ref="AE30:AI30"/>
    <mergeCell ref="AE38:AI38"/>
    <mergeCell ref="AF40:AH40"/>
    <mergeCell ref="AF41:AH41"/>
    <mergeCell ref="AC22:AD22"/>
    <mergeCell ref="AF35:AH35"/>
    <mergeCell ref="AF39:AH39"/>
    <mergeCell ref="AF22:AH22"/>
    <mergeCell ref="AF23:AH23"/>
    <mergeCell ref="AF24:AH24"/>
    <mergeCell ref="AC23:AD23"/>
    <mergeCell ref="S25:U25"/>
    <mergeCell ref="S48:U48"/>
    <mergeCell ref="S41:U41"/>
    <mergeCell ref="W22:Y22"/>
    <mergeCell ref="W23:Y23"/>
    <mergeCell ref="W24:Y24"/>
    <mergeCell ref="W42:Y42"/>
    <mergeCell ref="S49:U49"/>
    <mergeCell ref="W25:Y25"/>
    <mergeCell ref="K27:X27"/>
    <mergeCell ref="W32:Y32"/>
    <mergeCell ref="H46:K46"/>
    <mergeCell ref="I50:J50"/>
    <mergeCell ref="I49:J49"/>
    <mergeCell ref="I48:J48"/>
    <mergeCell ref="S47:U47"/>
    <mergeCell ref="W31:Y31"/>
    <mergeCell ref="K31:U31"/>
    <mergeCell ref="K32:U32"/>
    <mergeCell ref="I47:J47"/>
    <mergeCell ref="N46:O46"/>
    <mergeCell ref="P45:R45"/>
    <mergeCell ref="L46:M46"/>
    <mergeCell ref="H45:K45"/>
    <mergeCell ref="AL89:AM89"/>
    <mergeCell ref="AC46:AD46"/>
    <mergeCell ref="AE46:AI46"/>
    <mergeCell ref="AC56:AD56"/>
    <mergeCell ref="AE56:AI56"/>
    <mergeCell ref="AE76:AN76"/>
    <mergeCell ref="AA76:AB76"/>
    <mergeCell ref="AE73:AG73"/>
    <mergeCell ref="AH73:AL73"/>
    <mergeCell ref="AC64:AD64"/>
    <mergeCell ref="AC62:AD62"/>
    <mergeCell ref="AE62:AI62"/>
    <mergeCell ref="AC59:AD59"/>
    <mergeCell ref="AF59:AH59"/>
    <mergeCell ref="AF64:AH64"/>
    <mergeCell ref="AC60:AD60"/>
    <mergeCell ref="AF60:AH60"/>
    <mergeCell ref="AC57:AD57"/>
    <mergeCell ref="AD67:AF68"/>
    <mergeCell ref="AG67:AH67"/>
    <mergeCell ref="AC58:AD58"/>
    <mergeCell ref="AC63:AD63"/>
    <mergeCell ref="AJ67:AN67"/>
    <mergeCell ref="AL88:AM88"/>
    <mergeCell ref="U58:V58"/>
    <mergeCell ref="AC51:AD51"/>
    <mergeCell ref="AC32:AD32"/>
    <mergeCell ref="AC38:AD38"/>
    <mergeCell ref="AC65:AD65"/>
    <mergeCell ref="AF65:AH65"/>
    <mergeCell ref="U56:V56"/>
    <mergeCell ref="R55:V55"/>
    <mergeCell ref="R56:S56"/>
    <mergeCell ref="AF42:AH42"/>
    <mergeCell ref="AF63:AH63"/>
    <mergeCell ref="AF58:AH58"/>
    <mergeCell ref="AC41:AD41"/>
    <mergeCell ref="S39:U39"/>
    <mergeCell ref="AF43:AH43"/>
    <mergeCell ref="W39:Y39"/>
    <mergeCell ref="W40:Y40"/>
    <mergeCell ref="W41:Y41"/>
    <mergeCell ref="K33:U33"/>
    <mergeCell ref="K34:U34"/>
    <mergeCell ref="S42:U42"/>
    <mergeCell ref="S40:U40"/>
    <mergeCell ref="L48:M48"/>
    <mergeCell ref="AC50:AD50"/>
    <mergeCell ref="I56:P56"/>
    <mergeCell ref="J59:P59"/>
    <mergeCell ref="R58:S58"/>
    <mergeCell ref="J57:P57"/>
    <mergeCell ref="J58:P58"/>
    <mergeCell ref="AJ43:AN43"/>
    <mergeCell ref="AJ51:AN51"/>
    <mergeCell ref="AJ60:AN60"/>
    <mergeCell ref="AJ65:AN65"/>
    <mergeCell ref="U57:V57"/>
    <mergeCell ref="W50:Y50"/>
    <mergeCell ref="W47:Y47"/>
    <mergeCell ref="W48:Y48"/>
    <mergeCell ref="W49:Y49"/>
    <mergeCell ref="X58:Y58"/>
    <mergeCell ref="R63:U63"/>
    <mergeCell ref="AF57:AH57"/>
    <mergeCell ref="AC48:AD48"/>
    <mergeCell ref="AF48:AH48"/>
    <mergeCell ref="AC49:AD49"/>
    <mergeCell ref="S50:U50"/>
    <mergeCell ref="L50:M50"/>
    <mergeCell ref="L49:M49"/>
    <mergeCell ref="L47:M47"/>
    <mergeCell ref="B114:C114"/>
    <mergeCell ref="B115:C115"/>
    <mergeCell ref="AC118:AD118"/>
    <mergeCell ref="AF118:AH118"/>
    <mergeCell ref="AF117:AH117"/>
    <mergeCell ref="AF119:AH119"/>
    <mergeCell ref="AC97:AD97"/>
    <mergeCell ref="W101:Y101"/>
    <mergeCell ref="AC101:AD101"/>
    <mergeCell ref="W109:Y109"/>
    <mergeCell ref="E108:G108"/>
    <mergeCell ref="B104:E104"/>
    <mergeCell ref="B106:C106"/>
    <mergeCell ref="B117:C117"/>
    <mergeCell ref="S117:U117"/>
    <mergeCell ref="W117:Y117"/>
    <mergeCell ref="AC115:AD115"/>
    <mergeCell ref="AE115:AI115"/>
    <mergeCell ref="B116:C116"/>
    <mergeCell ref="S116:U116"/>
    <mergeCell ref="W116:Y116"/>
    <mergeCell ref="AC116:AD116"/>
    <mergeCell ref="AF116:AH116"/>
    <mergeCell ref="AF103:AH103"/>
    <mergeCell ref="AC117:AD117"/>
    <mergeCell ref="W119:Y119"/>
    <mergeCell ref="AC119:AD119"/>
    <mergeCell ref="AJ120:AN120"/>
    <mergeCell ref="AC123:AD123"/>
    <mergeCell ref="AE123:AI123"/>
    <mergeCell ref="AC103:AD103"/>
    <mergeCell ref="AC109:AD109"/>
    <mergeCell ref="AC108:AD108"/>
    <mergeCell ref="AC107:AD107"/>
    <mergeCell ref="AJ112:AN112"/>
    <mergeCell ref="AJ103:AN103"/>
    <mergeCell ref="AF109:AH109"/>
    <mergeCell ref="AF112:AH112"/>
    <mergeCell ref="S118:U118"/>
    <mergeCell ref="B119:C119"/>
    <mergeCell ref="S119:U119"/>
    <mergeCell ref="W118:Y118"/>
    <mergeCell ref="AC126:AD126"/>
    <mergeCell ref="AF126:AH126"/>
    <mergeCell ref="AF124:AH124"/>
    <mergeCell ref="B124:E124"/>
    <mergeCell ref="I124:J124"/>
    <mergeCell ref="L124:M124"/>
    <mergeCell ref="S124:U124"/>
    <mergeCell ref="W124:Y124"/>
    <mergeCell ref="AC124:AD124"/>
    <mergeCell ref="B122:E122"/>
    <mergeCell ref="H122:K122"/>
    <mergeCell ref="P122:R122"/>
    <mergeCell ref="B123:E123"/>
    <mergeCell ref="H123:K123"/>
    <mergeCell ref="L123:M123"/>
    <mergeCell ref="N123:O123"/>
    <mergeCell ref="P123:R123"/>
    <mergeCell ref="B118:C118"/>
    <mergeCell ref="AC120:AD120"/>
    <mergeCell ref="AF120:AH120"/>
    <mergeCell ref="AJ128:AN128"/>
    <mergeCell ref="G129:R130"/>
    <mergeCell ref="R132:V132"/>
    <mergeCell ref="B125:E125"/>
    <mergeCell ref="I125:J125"/>
    <mergeCell ref="L125:M125"/>
    <mergeCell ref="S125:U125"/>
    <mergeCell ref="W125:Y125"/>
    <mergeCell ref="AC125:AD125"/>
    <mergeCell ref="B127:E127"/>
    <mergeCell ref="I127:J127"/>
    <mergeCell ref="L127:M127"/>
    <mergeCell ref="S127:U127"/>
    <mergeCell ref="W127:Y127"/>
    <mergeCell ref="AC127:AD127"/>
    <mergeCell ref="AF127:AH127"/>
    <mergeCell ref="AC128:AD128"/>
    <mergeCell ref="AF128:AH128"/>
    <mergeCell ref="AF125:AH125"/>
    <mergeCell ref="B126:E126"/>
    <mergeCell ref="I126:J126"/>
    <mergeCell ref="L126:M126"/>
    <mergeCell ref="S126:U126"/>
    <mergeCell ref="W126:Y126"/>
    <mergeCell ref="AJ137:AN137"/>
    <mergeCell ref="AC136:AD136"/>
    <mergeCell ref="AF136:AH136"/>
    <mergeCell ref="M138:P138"/>
    <mergeCell ref="AE133:AI133"/>
    <mergeCell ref="J134:P134"/>
    <mergeCell ref="R134:S134"/>
    <mergeCell ref="U134:V134"/>
    <mergeCell ref="X134:Y134"/>
    <mergeCell ref="AC134:AD134"/>
    <mergeCell ref="I133:P133"/>
    <mergeCell ref="R133:S133"/>
    <mergeCell ref="U133:V133"/>
    <mergeCell ref="AC133:AD133"/>
    <mergeCell ref="AF134:AH134"/>
    <mergeCell ref="J135:P135"/>
    <mergeCell ref="R135:S135"/>
    <mergeCell ref="U135:V135"/>
    <mergeCell ref="X135:Y135"/>
    <mergeCell ref="AC135:AD135"/>
    <mergeCell ref="AF135:AH135"/>
    <mergeCell ref="L139:Q139"/>
    <mergeCell ref="AC139:AD139"/>
    <mergeCell ref="AE139:AI139"/>
    <mergeCell ref="J136:P136"/>
    <mergeCell ref="R136:S136"/>
    <mergeCell ref="U136:V136"/>
    <mergeCell ref="X136:Y136"/>
    <mergeCell ref="AC137:AD137"/>
    <mergeCell ref="AF137:AH137"/>
    <mergeCell ref="C150:E150"/>
    <mergeCell ref="F150:I150"/>
    <mergeCell ref="J150:Q150"/>
    <mergeCell ref="AF140:AH140"/>
    <mergeCell ref="F141:J141"/>
    <mergeCell ref="M141:P141"/>
    <mergeCell ref="R141:U141"/>
    <mergeCell ref="W141:Y141"/>
    <mergeCell ref="AC141:AD141"/>
    <mergeCell ref="AF141:AH141"/>
    <mergeCell ref="W140:Y140"/>
    <mergeCell ref="AC140:AD140"/>
    <mergeCell ref="AC142:AD142"/>
    <mergeCell ref="AF142:AH142"/>
    <mergeCell ref="AJ142:AN142"/>
    <mergeCell ref="AD144:AF145"/>
    <mergeCell ref="AG144:AH144"/>
    <mergeCell ref="AJ144:AN144"/>
    <mergeCell ref="B140:E140"/>
    <mergeCell ref="F140:J140"/>
    <mergeCell ref="M140:P140"/>
    <mergeCell ref="R140:U140"/>
    <mergeCell ref="S173:U173"/>
    <mergeCell ref="AC173:AD173"/>
    <mergeCell ref="AE173:AI173"/>
    <mergeCell ref="AD168:AM168"/>
    <mergeCell ref="AD156:AN156"/>
    <mergeCell ref="AD158:AN158"/>
    <mergeCell ref="F147:L148"/>
    <mergeCell ref="R149:W150"/>
    <mergeCell ref="X149:AA150"/>
    <mergeCell ref="AE150:AG150"/>
    <mergeCell ref="AH150:AL150"/>
    <mergeCell ref="I153:R153"/>
    <mergeCell ref="T153:X153"/>
    <mergeCell ref="P161:AA161"/>
    <mergeCell ref="P163:AB163"/>
    <mergeCell ref="AL165:AM165"/>
    <mergeCell ref="P166:V166"/>
    <mergeCell ref="AA166:AJ166"/>
    <mergeCell ref="AL166:AM166"/>
    <mergeCell ref="AC163:AM163"/>
    <mergeCell ref="P168:Y168"/>
    <mergeCell ref="P170:Y170"/>
    <mergeCell ref="AL170:AM170"/>
    <mergeCell ref="S174:U174"/>
    <mergeCell ref="W174:Y174"/>
    <mergeCell ref="AC174:AD174"/>
    <mergeCell ref="AF174:AH174"/>
    <mergeCell ref="S175:U175"/>
    <mergeCell ref="W175:Y175"/>
    <mergeCell ref="AC175:AD175"/>
    <mergeCell ref="AF175:AH175"/>
    <mergeCell ref="AC176:AD176"/>
    <mergeCell ref="AF176:AH176"/>
    <mergeCell ref="S177:U177"/>
    <mergeCell ref="W177:Y177"/>
    <mergeCell ref="AC177:AD177"/>
    <mergeCell ref="AF177:AH177"/>
    <mergeCell ref="W186:Y186"/>
    <mergeCell ref="AC186:AD186"/>
    <mergeCell ref="AF186:AH186"/>
    <mergeCell ref="B187:C187"/>
    <mergeCell ref="B184:C184"/>
    <mergeCell ref="S176:U176"/>
    <mergeCell ref="W176:Y176"/>
    <mergeCell ref="W179:Y179"/>
    <mergeCell ref="S178:U178"/>
    <mergeCell ref="W178:Y178"/>
    <mergeCell ref="AC178:AD178"/>
    <mergeCell ref="AF178:AH178"/>
    <mergeCell ref="S179:U179"/>
    <mergeCell ref="AC179:AD179"/>
    <mergeCell ref="AF179:AH179"/>
    <mergeCell ref="AC180:AD180"/>
    <mergeCell ref="AF180:AH180"/>
    <mergeCell ref="E185:G185"/>
    <mergeCell ref="K185:U185"/>
    <mergeCell ref="W185:Y185"/>
    <mergeCell ref="AC185:AD185"/>
    <mergeCell ref="AF185:AH185"/>
    <mergeCell ref="B181:E181"/>
    <mergeCell ref="K181:X181"/>
    <mergeCell ref="B183:C183"/>
    <mergeCell ref="E183:G183"/>
    <mergeCell ref="E184:G184"/>
    <mergeCell ref="AC184:AD184"/>
    <mergeCell ref="AE184:AI184"/>
    <mergeCell ref="B185:C185"/>
    <mergeCell ref="B186:C186"/>
    <mergeCell ref="E186:G186"/>
    <mergeCell ref="B192:C192"/>
    <mergeCell ref="AC192:AD192"/>
    <mergeCell ref="AE192:AI192"/>
    <mergeCell ref="B188:C188"/>
    <mergeCell ref="E188:G188"/>
    <mergeCell ref="K188:U188"/>
    <mergeCell ref="W188:Y188"/>
    <mergeCell ref="AC188:AD188"/>
    <mergeCell ref="AF188:AH188"/>
    <mergeCell ref="AC189:AD189"/>
    <mergeCell ref="AF189:AH189"/>
    <mergeCell ref="B191:C191"/>
    <mergeCell ref="E187:G187"/>
    <mergeCell ref="K187:U187"/>
    <mergeCell ref="W187:Y187"/>
    <mergeCell ref="AC187:AD187"/>
    <mergeCell ref="AF187:AH187"/>
    <mergeCell ref="K186:U186"/>
    <mergeCell ref="B199:E199"/>
    <mergeCell ref="H199:K199"/>
    <mergeCell ref="P199:R199"/>
    <mergeCell ref="AF193:AH193"/>
    <mergeCell ref="B194:C194"/>
    <mergeCell ref="S194:U194"/>
    <mergeCell ref="W194:Y194"/>
    <mergeCell ref="AC194:AD194"/>
    <mergeCell ref="AF194:AH194"/>
    <mergeCell ref="B193:C193"/>
    <mergeCell ref="S193:U193"/>
    <mergeCell ref="W193:Y193"/>
    <mergeCell ref="AC193:AD193"/>
    <mergeCell ref="B196:C196"/>
    <mergeCell ref="S196:U196"/>
    <mergeCell ref="W196:Y196"/>
    <mergeCell ref="AC196:AD196"/>
    <mergeCell ref="AF196:AH196"/>
    <mergeCell ref="B195:C195"/>
    <mergeCell ref="S195:U195"/>
    <mergeCell ref="W195:Y195"/>
    <mergeCell ref="AC195:AD195"/>
    <mergeCell ref="L200:M200"/>
    <mergeCell ref="N200:O200"/>
    <mergeCell ref="B200:E200"/>
    <mergeCell ref="H200:K200"/>
    <mergeCell ref="L202:M202"/>
    <mergeCell ref="P200:R200"/>
    <mergeCell ref="AC200:AD200"/>
    <mergeCell ref="AE200:AI200"/>
    <mergeCell ref="B201:E201"/>
    <mergeCell ref="I201:J201"/>
    <mergeCell ref="L201:M201"/>
    <mergeCell ref="S201:U201"/>
    <mergeCell ref="W201:Y201"/>
    <mergeCell ref="AC201:AD201"/>
    <mergeCell ref="AF201:AH201"/>
    <mergeCell ref="AF202:AH202"/>
    <mergeCell ref="G206:R207"/>
    <mergeCell ref="R209:V209"/>
    <mergeCell ref="B204:E204"/>
    <mergeCell ref="I204:J204"/>
    <mergeCell ref="L204:M204"/>
    <mergeCell ref="S204:U204"/>
    <mergeCell ref="S202:U202"/>
    <mergeCell ref="W202:Y202"/>
    <mergeCell ref="AC202:AD202"/>
    <mergeCell ref="W203:Y203"/>
    <mergeCell ref="AC203:AD203"/>
    <mergeCell ref="B203:E203"/>
    <mergeCell ref="I203:J203"/>
    <mergeCell ref="L203:M203"/>
    <mergeCell ref="S203:U203"/>
    <mergeCell ref="W204:Y204"/>
    <mergeCell ref="AC204:AD204"/>
    <mergeCell ref="AC205:AD205"/>
    <mergeCell ref="B202:E202"/>
    <mergeCell ref="I202:J202"/>
    <mergeCell ref="AF213:AH213"/>
    <mergeCell ref="AF211:AH211"/>
    <mergeCell ref="AC212:AD212"/>
    <mergeCell ref="AF212:AH212"/>
    <mergeCell ref="AE210:AI210"/>
    <mergeCell ref="AC211:AD211"/>
    <mergeCell ref="AC210:AD210"/>
    <mergeCell ref="X211:Y211"/>
    <mergeCell ref="J212:P212"/>
    <mergeCell ref="R212:S212"/>
    <mergeCell ref="U212:V212"/>
    <mergeCell ref="X212:Y212"/>
    <mergeCell ref="U213:V213"/>
    <mergeCell ref="X213:Y213"/>
    <mergeCell ref="AC213:AD213"/>
    <mergeCell ref="I210:P210"/>
    <mergeCell ref="R210:S210"/>
    <mergeCell ref="U210:V210"/>
    <mergeCell ref="J211:P211"/>
    <mergeCell ref="R211:S211"/>
    <mergeCell ref="U211:V211"/>
    <mergeCell ref="C227:E227"/>
    <mergeCell ref="F227:I227"/>
    <mergeCell ref="J227:Q227"/>
    <mergeCell ref="AJ214:AN214"/>
    <mergeCell ref="M215:P215"/>
    <mergeCell ref="L216:Q216"/>
    <mergeCell ref="AC216:AD216"/>
    <mergeCell ref="AE216:AI216"/>
    <mergeCell ref="W217:Y217"/>
    <mergeCell ref="AC217:AD217"/>
    <mergeCell ref="AC214:AD214"/>
    <mergeCell ref="AF214:AH214"/>
    <mergeCell ref="AE227:AG227"/>
    <mergeCell ref="AH227:AL227"/>
    <mergeCell ref="AF217:AH217"/>
    <mergeCell ref="AC218:AD218"/>
    <mergeCell ref="AF218:AH218"/>
    <mergeCell ref="AF219:AH219"/>
    <mergeCell ref="AJ219:AN219"/>
    <mergeCell ref="AD221:AF222"/>
    <mergeCell ref="AG221:AH221"/>
    <mergeCell ref="AJ221:AN221"/>
    <mergeCell ref="B217:E217"/>
    <mergeCell ref="F217:J217"/>
    <mergeCell ref="AJ180:AN180"/>
    <mergeCell ref="I230:R230"/>
    <mergeCell ref="T230:X230"/>
    <mergeCell ref="F224:L225"/>
    <mergeCell ref="R226:W227"/>
    <mergeCell ref="X226:AA227"/>
    <mergeCell ref="F218:J218"/>
    <mergeCell ref="M218:P218"/>
    <mergeCell ref="R218:U218"/>
    <mergeCell ref="W218:Y218"/>
    <mergeCell ref="AF203:AH203"/>
    <mergeCell ref="AF205:AH205"/>
    <mergeCell ref="AJ205:AN205"/>
    <mergeCell ref="AF204:AH204"/>
    <mergeCell ref="AF195:AH195"/>
    <mergeCell ref="AC197:AD197"/>
    <mergeCell ref="AF197:AH197"/>
    <mergeCell ref="AJ197:AN197"/>
    <mergeCell ref="AJ189:AN189"/>
    <mergeCell ref="M217:P217"/>
    <mergeCell ref="R217:U217"/>
    <mergeCell ref="AC219:AD219"/>
    <mergeCell ref="J213:P213"/>
    <mergeCell ref="R213:S213"/>
  </mergeCells>
  <conditionalFormatting sqref="AJ67:AN67 AJ144:AN144">
    <cfRule type="expression" priority="6" dxfId="2" stopIfTrue="1">
      <formula>IF($AP$67&lt;0,1,0)</formula>
    </cfRule>
  </conditionalFormatting>
  <conditionalFormatting sqref="AJ221:AN221">
    <cfRule type="expression" priority="1" dxfId="2" stopIfTrue="1">
      <formula>IF($AP$67&lt;0,1,0)</formula>
    </cfRule>
  </conditionalFormatting>
  <conditionalFormatting sqref="B47:E47">
    <cfRule type="expression" priority="9" dxfId="0" stopIfTrue="1">
      <formula>IF($AC$47&lt;&gt;"",IF($B$47="",1,0))</formula>
    </cfRule>
  </conditionalFormatting>
  <conditionalFormatting sqref="B39:C39">
    <cfRule type="expression" priority="10" dxfId="0" stopIfTrue="1">
      <formula>IF($AC$39&lt;&gt;"",IF($B$39="",1,0))</formula>
    </cfRule>
  </conditionalFormatting>
  <dataValidations count="6">
    <dataValidation type="whole" allowBlank="1" showInputMessage="1" showErrorMessage="1" sqref="C73:E73">
      <formula1>1</formula1>
      <formula2>31</formula2>
    </dataValidation>
    <dataValidation type="whole" allowBlank="1" showInputMessage="1" showErrorMessage="1" sqref="F73:I73">
      <formula1>1</formula1>
      <formula2>12</formula2>
    </dataValidation>
    <dataValidation type="whole" allowBlank="1" showInputMessage="1" showErrorMessage="1" sqref="J73:Q73">
      <formula1>2011</formula1>
      <formula2>2012</formula2>
    </dataValidation>
    <dataValidation type="whole" allowBlank="1" showInputMessage="1" showErrorMessage="1" sqref="AA39:AA42 AA23:AA25 AA50">
      <formula1>2000</formula1>
      <formula2>2012</formula2>
    </dataValidation>
    <dataValidation type="whole" allowBlank="1" showInputMessage="1" showErrorMessage="1" sqref="B39:C39 B42:C42">
      <formula1>1</formula1>
      <formula2>20</formula2>
    </dataValidation>
    <dataValidation type="decimal" allowBlank="1" showInputMessage="1" showErrorMessage="1" sqref="AC39:AD42 AC20:AD25 AC57:AD59 AF47:AG47 AF57:AG57 AF39:AG39 AC47:AD50 AF31:AG31 AC31:AD34 AF20:AG20">
      <formula1>0</formula1>
      <formula2>999999999</formula2>
    </dataValidation>
  </dataValidations>
  <printOptions/>
  <pageMargins left="0.57" right="0.23" top="0.17" bottom="0.18" header="0.17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E7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.8515625" style="0" customWidth="1"/>
    <col min="2" max="3" width="11.421875" style="0" customWidth="1"/>
    <col min="4" max="4" width="30.140625" style="0" customWidth="1"/>
    <col min="5" max="5" width="32.57421875" style="0" customWidth="1"/>
    <col min="6" max="6" width="32.7109375" style="0" customWidth="1"/>
    <col min="7" max="7" width="31.8515625" style="0" customWidth="1"/>
    <col min="8" max="8" width="30.8515625" style="0" customWidth="1"/>
    <col min="9" max="9" width="30.28125" style="0" customWidth="1"/>
    <col min="10" max="10" width="30.57421875" style="0" customWidth="1"/>
    <col min="11" max="11" width="35.7109375" style="0" customWidth="1"/>
    <col min="12" max="12" width="40.57421875" style="0" customWidth="1"/>
    <col min="13" max="13" width="34.28125" style="0" customWidth="1"/>
  </cols>
  <sheetData>
    <row r="1" spans="1:31" s="228" customFormat="1" ht="15">
      <c r="A1"/>
      <c r="B1" s="550" t="s">
        <v>236</v>
      </c>
      <c r="C1" s="551"/>
      <c r="D1" s="544" t="s">
        <v>235</v>
      </c>
      <c r="E1" s="545"/>
      <c r="F1" s="545"/>
      <c r="G1" s="545"/>
      <c r="H1" s="545"/>
      <c r="I1" s="545"/>
      <c r="J1" s="545"/>
      <c r="K1" s="545"/>
      <c r="L1" s="545"/>
      <c r="M1" s="54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228" customFormat="1" ht="14.25" customHeight="1">
      <c r="A2"/>
      <c r="B2" s="552"/>
      <c r="C2" s="553"/>
      <c r="D2" s="547"/>
      <c r="E2" s="548"/>
      <c r="F2" s="548"/>
      <c r="G2" s="548"/>
      <c r="H2" s="548"/>
      <c r="I2" s="548"/>
      <c r="J2" s="548"/>
      <c r="K2" s="548"/>
      <c r="L2" s="548"/>
      <c r="M2" s="54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28" customFormat="1" ht="15">
      <c r="A3"/>
      <c r="B3" s="238" t="s">
        <v>238</v>
      </c>
      <c r="C3" s="238" t="s">
        <v>237</v>
      </c>
      <c r="D3" s="240" t="s">
        <v>140</v>
      </c>
      <c r="E3" s="240" t="s">
        <v>148</v>
      </c>
      <c r="F3" s="240" t="s">
        <v>155</v>
      </c>
      <c r="G3" s="240" t="s">
        <v>215</v>
      </c>
      <c r="H3" s="240" t="s">
        <v>162</v>
      </c>
      <c r="I3" s="240" t="s">
        <v>164</v>
      </c>
      <c r="J3" s="240" t="s">
        <v>166</v>
      </c>
      <c r="K3" s="240" t="s">
        <v>168</v>
      </c>
      <c r="L3" s="240" t="s">
        <v>170</v>
      </c>
      <c r="M3" s="240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228" customFormat="1" ht="15">
      <c r="A4"/>
      <c r="B4" s="264">
        <v>42004</v>
      </c>
      <c r="C4" s="265">
        <v>0.01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228" customFormat="1" ht="15">
      <c r="A5"/>
      <c r="B5" s="264"/>
      <c r="C5" s="265">
        <v>0.005</v>
      </c>
      <c r="D5" s="242" t="s">
        <v>141</v>
      </c>
      <c r="E5" s="242" t="s">
        <v>142</v>
      </c>
      <c r="F5" s="242" t="s">
        <v>143</v>
      </c>
      <c r="G5" s="242" t="s">
        <v>218</v>
      </c>
      <c r="H5" s="242" t="s">
        <v>144</v>
      </c>
      <c r="I5" s="242" t="s">
        <v>145</v>
      </c>
      <c r="J5" s="242" t="s">
        <v>146</v>
      </c>
      <c r="K5" s="242" t="s">
        <v>147</v>
      </c>
      <c r="L5" s="242" t="s">
        <v>208</v>
      </c>
      <c r="M5" s="242" t="s">
        <v>222</v>
      </c>
      <c r="N5" s="20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28" customFormat="1" ht="15">
      <c r="A6"/>
      <c r="B6"/>
      <c r="C6"/>
      <c r="D6" s="242" t="s">
        <v>149</v>
      </c>
      <c r="E6" s="242" t="s">
        <v>150</v>
      </c>
      <c r="F6" s="241"/>
      <c r="G6" s="242" t="s">
        <v>219</v>
      </c>
      <c r="H6" s="242" t="s">
        <v>151</v>
      </c>
      <c r="I6" s="242" t="s">
        <v>152</v>
      </c>
      <c r="J6" s="242" t="s">
        <v>153</v>
      </c>
      <c r="K6" s="242" t="s">
        <v>154</v>
      </c>
      <c r="L6" s="242" t="s">
        <v>209</v>
      </c>
      <c r="M6" s="242" t="s">
        <v>223</v>
      </c>
      <c r="N6" s="20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228" customFormat="1" ht="15">
      <c r="A7"/>
      <c r="B7"/>
      <c r="C7"/>
      <c r="D7" s="242" t="s">
        <v>156</v>
      </c>
      <c r="E7" s="241"/>
      <c r="F7" s="241"/>
      <c r="G7" s="242" t="s">
        <v>220</v>
      </c>
      <c r="H7" s="242" t="s">
        <v>157</v>
      </c>
      <c r="I7" s="242" t="s">
        <v>158</v>
      </c>
      <c r="J7" s="242" t="s">
        <v>159</v>
      </c>
      <c r="K7" s="242" t="s">
        <v>160</v>
      </c>
      <c r="L7" s="242" t="s">
        <v>210</v>
      </c>
      <c r="M7" s="242" t="s">
        <v>224</v>
      </c>
      <c r="N7" s="20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228" customFormat="1" ht="15">
      <c r="A8"/>
      <c r="B8"/>
      <c r="C8"/>
      <c r="D8" s="241"/>
      <c r="E8" s="241"/>
      <c r="F8" s="241"/>
      <c r="G8" s="242" t="s">
        <v>241</v>
      </c>
      <c r="H8" s="241"/>
      <c r="I8" s="241"/>
      <c r="J8" s="241"/>
      <c r="K8" s="242" t="s">
        <v>161</v>
      </c>
      <c r="L8" s="242" t="s">
        <v>211</v>
      </c>
      <c r="M8" s="242" t="s">
        <v>225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228" customFormat="1" ht="15">
      <c r="A9"/>
      <c r="B9"/>
      <c r="C9"/>
      <c r="D9" s="241"/>
      <c r="E9" s="241"/>
      <c r="F9" s="241"/>
      <c r="G9" s="242" t="s">
        <v>221</v>
      </c>
      <c r="H9" s="241"/>
      <c r="I9" s="241"/>
      <c r="J9" s="241"/>
      <c r="K9" s="242" t="s">
        <v>163</v>
      </c>
      <c r="L9" s="241"/>
      <c r="M9" s="24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228" customFormat="1" ht="15">
      <c r="A10"/>
      <c r="B10"/>
      <c r="C10"/>
      <c r="D10" s="241"/>
      <c r="E10" s="241"/>
      <c r="F10" s="241"/>
      <c r="G10" s="242"/>
      <c r="H10" s="241"/>
      <c r="I10" s="241"/>
      <c r="J10" s="241"/>
      <c r="K10" s="242" t="s">
        <v>165</v>
      </c>
      <c r="L10" s="241"/>
      <c r="M10" s="24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228" customFormat="1" ht="15">
      <c r="A11"/>
      <c r="B11"/>
      <c r="C11"/>
      <c r="D11" s="241"/>
      <c r="E11" s="241"/>
      <c r="F11" s="241"/>
      <c r="G11" s="242"/>
      <c r="H11" s="241"/>
      <c r="I11" s="241"/>
      <c r="J11" s="241"/>
      <c r="K11" s="242" t="s">
        <v>167</v>
      </c>
      <c r="L11" s="241"/>
      <c r="M11" s="24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228" customFormat="1" ht="15">
      <c r="A12"/>
      <c r="B12"/>
      <c r="C12"/>
      <c r="D12" s="241"/>
      <c r="E12" s="241"/>
      <c r="F12" s="241"/>
      <c r="G12" s="242"/>
      <c r="H12" s="241" t="s">
        <v>2</v>
      </c>
      <c r="I12" s="241"/>
      <c r="J12" s="241"/>
      <c r="K12" s="242" t="s">
        <v>169</v>
      </c>
      <c r="L12" s="241"/>
      <c r="M12" s="2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228" customFormat="1" ht="15">
      <c r="A13"/>
      <c r="B13"/>
      <c r="C13"/>
      <c r="D13" s="241"/>
      <c r="E13" s="241"/>
      <c r="F13" s="241"/>
      <c r="G13" s="241"/>
      <c r="H13" s="241"/>
      <c r="I13" s="241"/>
      <c r="J13" s="241"/>
      <c r="K13" s="242" t="s">
        <v>171</v>
      </c>
      <c r="L13" s="241"/>
      <c r="M13" s="24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228" customFormat="1" ht="15">
      <c r="A14"/>
      <c r="B14"/>
      <c r="C14"/>
      <c r="D14" s="241"/>
      <c r="E14" s="241"/>
      <c r="F14" s="241"/>
      <c r="G14" s="241"/>
      <c r="H14" s="241"/>
      <c r="I14" s="241"/>
      <c r="J14" s="241"/>
      <c r="K14" s="242" t="s">
        <v>172</v>
      </c>
      <c r="L14" s="241"/>
      <c r="M14" s="2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228" customFormat="1" ht="15">
      <c r="A15"/>
      <c r="B15"/>
      <c r="C15"/>
      <c r="D15" s="241"/>
      <c r="E15" s="241"/>
      <c r="F15" s="241"/>
      <c r="G15" s="242"/>
      <c r="H15" s="241"/>
      <c r="I15" s="241"/>
      <c r="J15" s="241"/>
      <c r="K15" s="242" t="s">
        <v>173</v>
      </c>
      <c r="L15" s="241"/>
      <c r="M15" s="24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228" customFormat="1" ht="15">
      <c r="A16"/>
      <c r="B16"/>
      <c r="C16"/>
      <c r="D16" s="241"/>
      <c r="E16" s="241"/>
      <c r="F16" s="241"/>
      <c r="G16" s="241"/>
      <c r="H16" s="241"/>
      <c r="I16" s="241"/>
      <c r="J16" s="241"/>
      <c r="K16" s="242" t="s">
        <v>174</v>
      </c>
      <c r="L16" s="241"/>
      <c r="M16" s="24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228" customFormat="1" ht="15">
      <c r="A17"/>
      <c r="B17"/>
      <c r="C17"/>
      <c r="D17" s="241"/>
      <c r="E17" s="241"/>
      <c r="F17" s="241"/>
      <c r="G17" s="241"/>
      <c r="H17" s="241"/>
      <c r="I17" s="241"/>
      <c r="J17" s="241"/>
      <c r="K17" s="242" t="s">
        <v>175</v>
      </c>
      <c r="L17" s="241"/>
      <c r="M17" s="24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228" customFormat="1" ht="15">
      <c r="A18"/>
      <c r="B18"/>
      <c r="C18"/>
      <c r="D18" s="241"/>
      <c r="E18" s="241"/>
      <c r="F18" s="241"/>
      <c r="G18" s="241"/>
      <c r="H18" s="241"/>
      <c r="I18" s="241"/>
      <c r="J18" s="241"/>
      <c r="K18" s="242" t="s">
        <v>176</v>
      </c>
      <c r="L18" s="241"/>
      <c r="M18" s="24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228" customFormat="1" ht="15">
      <c r="A19"/>
      <c r="B19"/>
      <c r="C19"/>
      <c r="D19" s="241"/>
      <c r="E19" s="241"/>
      <c r="F19" s="241"/>
      <c r="G19" s="241"/>
      <c r="H19" s="241"/>
      <c r="I19" s="241"/>
      <c r="J19" s="241"/>
      <c r="K19" s="242" t="s">
        <v>177</v>
      </c>
      <c r="L19" s="241"/>
      <c r="M19" s="24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228" customFormat="1" ht="15">
      <c r="A20"/>
      <c r="B20"/>
      <c r="C20"/>
      <c r="D20" s="241"/>
      <c r="E20" s="241"/>
      <c r="F20" s="241"/>
      <c r="G20" s="241"/>
      <c r="H20" s="241"/>
      <c r="I20" s="241"/>
      <c r="J20" s="241"/>
      <c r="K20" s="242" t="s">
        <v>178</v>
      </c>
      <c r="L20" s="241"/>
      <c r="M20" s="24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228" customFormat="1" ht="15">
      <c r="A21"/>
      <c r="B21"/>
      <c r="C21"/>
      <c r="D21" s="241"/>
      <c r="E21" s="241"/>
      <c r="F21" s="241"/>
      <c r="G21" s="241"/>
      <c r="H21" s="241"/>
      <c r="I21" s="241"/>
      <c r="J21" s="241"/>
      <c r="K21" s="242" t="s">
        <v>213</v>
      </c>
      <c r="L21" s="241"/>
      <c r="M21" s="24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28" customFormat="1" ht="15">
      <c r="A22"/>
      <c r="B22"/>
      <c r="C22"/>
      <c r="D22" s="241"/>
      <c r="E22" s="241"/>
      <c r="F22" s="241"/>
      <c r="G22" s="241"/>
      <c r="H22" s="241"/>
      <c r="I22" s="241"/>
      <c r="J22" s="241"/>
      <c r="K22" s="242" t="s">
        <v>179</v>
      </c>
      <c r="L22" s="241"/>
      <c r="M22" s="24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28" customFormat="1" ht="15">
      <c r="A23"/>
      <c r="B23"/>
      <c r="C2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28" customFormat="1" ht="15">
      <c r="A24"/>
      <c r="B24"/>
      <c r="C24"/>
      <c r="D24"/>
      <c r="E24"/>
      <c r="F24"/>
      <c r="G24"/>
      <c r="H24"/>
      <c r="I24"/>
      <c r="J24"/>
      <c r="K24"/>
      <c r="L24"/>
      <c r="M24" s="20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28" customFormat="1" ht="15">
      <c r="A25"/>
      <c r="B25"/>
      <c r="C25"/>
      <c r="D25"/>
      <c r="E25"/>
      <c r="F25"/>
      <c r="G25"/>
      <c r="H25"/>
      <c r="I25"/>
      <c r="J25"/>
      <c r="K25"/>
      <c r="L25"/>
      <c r="M25" s="20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28" customFormat="1" ht="15">
      <c r="A26"/>
      <c r="B26"/>
      <c r="C26"/>
      <c r="D26" s="240" t="s">
        <v>183</v>
      </c>
      <c r="E26" s="240" t="s">
        <v>184</v>
      </c>
      <c r="F26" s="240" t="s">
        <v>185</v>
      </c>
      <c r="G26" s="240"/>
      <c r="H26" s="240" t="s">
        <v>186</v>
      </c>
      <c r="I26" s="240" t="s">
        <v>187</v>
      </c>
      <c r="J26" s="240" t="s">
        <v>187</v>
      </c>
      <c r="K26" s="240" t="s">
        <v>188</v>
      </c>
      <c r="L26" s="240" t="s">
        <v>212</v>
      </c>
      <c r="M26" s="252" t="s">
        <v>226</v>
      </c>
      <c r="N26" s="20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228" customFormat="1" ht="15">
      <c r="A27"/>
      <c r="B27"/>
      <c r="C27"/>
      <c r="D27" s="244" t="s">
        <v>190</v>
      </c>
      <c r="E27" s="244" t="s">
        <v>191</v>
      </c>
      <c r="F27" s="244" t="s">
        <v>192</v>
      </c>
      <c r="G27" s="244"/>
      <c r="H27" s="244" t="s">
        <v>193</v>
      </c>
      <c r="I27" s="244" t="s">
        <v>194</v>
      </c>
      <c r="J27" s="244" t="s">
        <v>194</v>
      </c>
      <c r="K27" s="244" t="s">
        <v>195</v>
      </c>
      <c r="L27" s="251"/>
      <c r="M27" s="244" t="s">
        <v>227</v>
      </c>
      <c r="N27" s="20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28" customFormat="1" ht="15">
      <c r="A28"/>
      <c r="B28"/>
      <c r="C28"/>
      <c r="D28"/>
      <c r="E28"/>
      <c r="F28"/>
      <c r="G28"/>
      <c r="H28"/>
      <c r="I28"/>
      <c r="J28" s="20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28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228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228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228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228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228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228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228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228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22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228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228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228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22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228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228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228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228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228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228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228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228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228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228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228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228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228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228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228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228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228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228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228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228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228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228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228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228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228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228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228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228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228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228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228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</sheetData>
  <sheetProtection password="8411" sheet="1" objects="1" scenarios="1"/>
  <mergeCells count="2">
    <mergeCell ref="D1:M2"/>
    <mergeCell ref="B1:C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28125" style="245" customWidth="1"/>
    <col min="2" max="2" width="12.57421875" style="245" customWidth="1"/>
    <col min="3" max="3" width="12.00390625" style="245" customWidth="1"/>
    <col min="4" max="4" width="10.7109375" style="245" customWidth="1"/>
    <col min="5" max="5" width="11.57421875" style="245" bestFit="1" customWidth="1"/>
    <col min="6" max="6" width="9.140625" style="246" customWidth="1"/>
    <col min="7" max="16384" width="9.140625" style="24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Carmine</cp:lastModifiedBy>
  <cp:lastPrinted>2011-07-22T10:38:37Z</cp:lastPrinted>
  <dcterms:created xsi:type="dcterms:W3CDTF">2011-03-30T12:13:14Z</dcterms:created>
  <dcterms:modified xsi:type="dcterms:W3CDTF">2015-11-11T18:01:58Z</dcterms:modified>
  <cp:category/>
  <cp:version/>
  <cp:contentType/>
  <cp:contentStatus/>
</cp:coreProperties>
</file>